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5480" windowHeight="11640" activeTab="0"/>
  </bookViews>
  <sheets>
    <sheet name="Расчет" sheetId="1" r:id="rId1"/>
    <sheet name="THERMOQUEEN" sheetId="2" state="hidden" r:id="rId2"/>
    <sheet name="pr" sheetId="3" state="hidden" r:id="rId3"/>
  </sheets>
  <definedNames>
    <definedName name="_xlnm.Print_Area" localSheetId="1">'THERMOQUEEN'!#REF!</definedName>
  </definedNames>
  <calcPr fullCalcOnLoad="1" refMode="R1C1"/>
</workbook>
</file>

<file path=xl/sharedStrings.xml><?xml version="1.0" encoding="utf-8"?>
<sst xmlns="http://schemas.openxmlformats.org/spreadsheetml/2006/main" count="100" uniqueCount="41">
  <si>
    <t>n</t>
  </si>
  <si>
    <t>Type 11</t>
  </si>
  <si>
    <t>Type 22</t>
  </si>
  <si>
    <t>Type 33</t>
  </si>
  <si>
    <t>Тепловая мощность от</t>
  </si>
  <si>
    <t>до</t>
  </si>
  <si>
    <t>Высота от</t>
  </si>
  <si>
    <t>Длина от</t>
  </si>
  <si>
    <t>Длина, мм</t>
  </si>
  <si>
    <t>Высота, мм</t>
  </si>
  <si>
    <t>все</t>
  </si>
  <si>
    <t>Существование продукции</t>
  </si>
  <si>
    <t>длина от</t>
  </si>
  <si>
    <t>длина до</t>
  </si>
  <si>
    <t>высота от</t>
  </si>
  <si>
    <t>высота до</t>
  </si>
  <si>
    <t>Ватт</t>
  </si>
  <si>
    <t xml:space="preserve">     мм</t>
  </si>
  <si>
    <r>
      <t>T</t>
    </r>
    <r>
      <rPr>
        <b/>
        <vertAlign val="subscript"/>
        <sz val="10"/>
        <rFont val="Arial"/>
        <family val="2"/>
      </rPr>
      <t>вх</t>
    </r>
  </si>
  <si>
    <r>
      <t>T</t>
    </r>
    <r>
      <rPr>
        <b/>
        <vertAlign val="subscript"/>
        <sz val="10"/>
        <rFont val="Arial"/>
        <family val="2"/>
      </rPr>
      <t>вых</t>
    </r>
  </si>
  <si>
    <r>
      <t>T</t>
    </r>
    <r>
      <rPr>
        <b/>
        <vertAlign val="subscript"/>
        <sz val="10"/>
        <rFont val="Arial"/>
        <family val="2"/>
      </rPr>
      <t>среды</t>
    </r>
  </si>
  <si>
    <r>
      <t>T</t>
    </r>
    <r>
      <rPr>
        <b/>
        <vertAlign val="subscript"/>
        <sz val="10"/>
        <rFont val="Arial"/>
        <family val="2"/>
      </rPr>
      <t>Δ</t>
    </r>
  </si>
  <si>
    <t>проверка условия на больше и меньше</t>
  </si>
  <si>
    <t>Значение длины "ОТ" должно быть меньше, чем "ДО" !</t>
  </si>
  <si>
    <t>Значение высоты "ОТ" должно быть меньше, чем "ДО" !</t>
  </si>
  <si>
    <t>H</t>
  </si>
  <si>
    <t>, Ватт</t>
  </si>
  <si>
    <r>
      <t>Теплоотдача при T</t>
    </r>
    <r>
      <rPr>
        <b/>
        <vertAlign val="subscript"/>
        <sz val="10"/>
        <rFont val="Arial"/>
        <family val="2"/>
      </rPr>
      <t>Δ</t>
    </r>
    <r>
      <rPr>
        <b/>
        <sz val="10"/>
        <rFont val="Arial"/>
        <family val="2"/>
      </rPr>
      <t>=</t>
    </r>
  </si>
  <si>
    <r>
      <t>Значение T</t>
    </r>
    <r>
      <rPr>
        <b/>
        <vertAlign val="subscript"/>
        <sz val="8"/>
        <rFont val="Arial"/>
        <family val="2"/>
      </rPr>
      <t>вх</t>
    </r>
    <r>
      <rPr>
        <b/>
        <sz val="8"/>
        <rFont val="Arial"/>
        <family val="2"/>
      </rPr>
      <t xml:space="preserve"> должно быть больше значения T</t>
    </r>
    <r>
      <rPr>
        <b/>
        <vertAlign val="subscript"/>
        <sz val="8"/>
        <rFont val="Arial"/>
        <family val="2"/>
      </rPr>
      <t>вых</t>
    </r>
  </si>
  <si>
    <t>EAN412</t>
  </si>
  <si>
    <t>Type 10</t>
  </si>
  <si>
    <t>Type 21</t>
  </si>
  <si>
    <t>INPUT</t>
  </si>
  <si>
    <r>
      <t>t</t>
    </r>
    <r>
      <rPr>
        <vertAlign val="subscript"/>
        <sz val="8"/>
        <rFont val="Tahoma"/>
        <family val="2"/>
      </rPr>
      <t>flow</t>
    </r>
  </si>
  <si>
    <r>
      <t>t</t>
    </r>
    <r>
      <rPr>
        <vertAlign val="subscript"/>
        <sz val="8"/>
        <rFont val="Tahoma"/>
        <family val="2"/>
      </rPr>
      <t>rtn</t>
    </r>
  </si>
  <si>
    <r>
      <t>t</t>
    </r>
    <r>
      <rPr>
        <vertAlign val="subscript"/>
        <sz val="8"/>
        <rFont val="Tahoma"/>
        <family val="2"/>
      </rPr>
      <t>room</t>
    </r>
  </si>
  <si>
    <r>
      <t>dT</t>
    </r>
    <r>
      <rPr>
        <vertAlign val="subscript"/>
        <sz val="8"/>
        <rFont val="Tahoma"/>
        <family val="2"/>
      </rPr>
      <t>ln</t>
    </r>
  </si>
  <si>
    <t>Km</t>
  </si>
  <si>
    <t>dT^n</t>
  </si>
  <si>
    <t>Type 20</t>
  </si>
  <si>
    <t>Тепловая производительность радиаторов THERMOQUEEN (Турция)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</si>
</sst>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000"/>
    <numFmt numFmtId="190" formatCode="0.0"/>
    <numFmt numFmtId="191" formatCode="0.0000000"/>
    <numFmt numFmtId="192" formatCode="0.000000"/>
    <numFmt numFmtId="193" formatCode="0.00000"/>
    <numFmt numFmtId="194" formatCode="0.0%"/>
    <numFmt numFmtId="195" formatCode="0.00000000"/>
    <numFmt numFmtId="196" formatCode="#,##0.0000"/>
    <numFmt numFmtId="197" formatCode="#,##0.0"/>
    <numFmt numFmtId="198" formatCode="#,##0.000"/>
    <numFmt numFmtId="199" formatCode="_-&quot;TL&quot;\ * #,##0_-;\-&quot;TL&quot;\ * #,##0_-;_-&quot;TL&quot;\ * &quot;-&quot;_-;_-@_-"/>
    <numFmt numFmtId="200" formatCode="_-&quot;TL&quot;\ * #,##0.00_-;\-&quot;TL&quot;\ * #,##0.00_-;_-&quot;TL&quot;\ * &quot;-&quot;??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1">
    <font>
      <sz val="8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bscript"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33" applyFont="1" applyBorder="1" applyProtection="1">
      <alignment/>
      <protection locked="0"/>
    </xf>
    <xf numFmtId="0" fontId="0" fillId="0" borderId="10" xfId="33" applyFont="1" applyFill="1" applyBorder="1" applyProtection="1">
      <alignment/>
      <protection locked="0"/>
    </xf>
    <xf numFmtId="0" fontId="0" fillId="0" borderId="16" xfId="33" applyFont="1" applyBorder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7" fillId="33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97" fontId="0" fillId="0" borderId="10" xfId="0" applyNumberFormat="1" applyBorder="1" applyAlignment="1" applyProtection="1">
      <alignment horizontal="center" vertical="center"/>
      <protection hidden="1"/>
    </xf>
    <xf numFmtId="0" fontId="59" fillId="35" borderId="0" xfId="0" applyFont="1" applyFill="1" applyAlignment="1" applyProtection="1">
      <alignment horizontal="center" vertical="center"/>
      <protection hidden="1" locked="0"/>
    </xf>
    <xf numFmtId="0" fontId="60" fillId="0" borderId="20" xfId="0" applyFont="1" applyBorder="1" applyAlignment="1" applyProtection="1">
      <alignment/>
      <protection hidden="1" locked="0"/>
    </xf>
    <xf numFmtId="0" fontId="60" fillId="0" borderId="21" xfId="0" applyFont="1" applyBorder="1" applyAlignment="1" applyProtection="1">
      <alignment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23" xfId="33" applyFont="1" applyBorder="1" applyProtection="1">
      <alignment/>
      <protection locked="0"/>
    </xf>
    <xf numFmtId="0" fontId="2" fillId="0" borderId="24" xfId="33" applyFont="1" applyBorder="1" applyProtection="1">
      <alignment/>
      <protection locked="0"/>
    </xf>
    <xf numFmtId="0" fontId="2" fillId="0" borderId="25" xfId="33" applyFont="1" applyBorder="1" applyProtection="1">
      <alignment/>
      <protection locked="0"/>
    </xf>
    <xf numFmtId="0" fontId="0" fillId="0" borderId="13" xfId="0" applyFill="1" applyBorder="1" applyAlignment="1">
      <alignment horizontal="center" vertical="center"/>
    </xf>
    <xf numFmtId="0" fontId="57" fillId="36" borderId="19" xfId="0" applyFont="1" applyFill="1" applyBorder="1" applyAlignment="1" applyProtection="1">
      <alignment horizontal="center" vertical="center"/>
      <protection hidden="1"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8" fillId="37" borderId="26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8" fillId="37" borderId="27" xfId="0" applyFont="1" applyFill="1" applyBorder="1" applyAlignment="1" applyProtection="1">
      <alignment/>
      <protection/>
    </xf>
    <xf numFmtId="0" fontId="8" fillId="37" borderId="28" xfId="0" applyFont="1" applyFill="1" applyBorder="1" applyAlignment="1" applyProtection="1">
      <alignment/>
      <protection/>
    </xf>
    <xf numFmtId="0" fontId="8" fillId="37" borderId="29" xfId="0" applyFont="1" applyFill="1" applyBorder="1" applyAlignment="1" applyProtection="1">
      <alignment/>
      <protection/>
    </xf>
    <xf numFmtId="0" fontId="8" fillId="37" borderId="30" xfId="0" applyFont="1" applyFill="1" applyBorder="1" applyAlignment="1" applyProtection="1">
      <alignment/>
      <protection/>
    </xf>
    <xf numFmtId="1" fontId="0" fillId="0" borderId="10" xfId="54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8" fillId="37" borderId="10" xfId="0" applyFont="1" applyFill="1" applyBorder="1" applyAlignment="1" applyProtection="1">
      <alignment/>
      <protection/>
    </xf>
    <xf numFmtId="193" fontId="8" fillId="37" borderId="10" xfId="0" applyNumberFormat="1" applyFont="1" applyFill="1" applyBorder="1" applyAlignment="1" applyProtection="1">
      <alignment horizontal="left"/>
      <protection/>
    </xf>
    <xf numFmtId="189" fontId="8" fillId="37" borderId="1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37" borderId="12" xfId="0" applyFont="1" applyFill="1" applyBorder="1" applyAlignment="1" applyProtection="1">
      <alignment horizontal="center"/>
      <protection/>
    </xf>
    <xf numFmtId="2" fontId="8" fillId="38" borderId="12" xfId="0" applyNumberFormat="1" applyFont="1" applyFill="1" applyBorder="1" applyAlignment="1" applyProtection="1">
      <alignment horizontal="center"/>
      <protection/>
    </xf>
    <xf numFmtId="189" fontId="8" fillId="37" borderId="14" xfId="0" applyNumberFormat="1" applyFont="1" applyFill="1" applyBorder="1" applyAlignment="1" applyProtection="1">
      <alignment horizontal="left"/>
      <protection/>
    </xf>
    <xf numFmtId="2" fontId="8" fillId="38" borderId="15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right"/>
    </xf>
    <xf numFmtId="193" fontId="8" fillId="37" borderId="14" xfId="0" applyNumberFormat="1" applyFont="1" applyFill="1" applyBorder="1" applyAlignment="1" applyProtection="1">
      <alignment horizontal="left"/>
      <protection/>
    </xf>
    <xf numFmtId="0" fontId="2" fillId="34" borderId="31" xfId="0" applyFont="1" applyFill="1" applyBorder="1" applyAlignment="1" applyProtection="1">
      <alignment horizontal="center" vertical="center"/>
      <protection hidden="1"/>
    </xf>
    <xf numFmtId="0" fontId="2" fillId="34" borderId="32" xfId="0" applyFont="1" applyFill="1" applyBorder="1" applyAlignment="1" applyProtection="1">
      <alignment horizontal="center" vertical="center"/>
      <protection hidden="1"/>
    </xf>
    <xf numFmtId="0" fontId="2" fillId="34" borderId="33" xfId="0" applyFont="1" applyFill="1" applyBorder="1" applyAlignment="1" applyProtection="1">
      <alignment horizontal="center" vertical="center"/>
      <protection hidden="1"/>
    </xf>
    <xf numFmtId="197" fontId="0" fillId="0" borderId="11" xfId="0" applyNumberFormat="1" applyBorder="1" applyAlignment="1">
      <alignment/>
    </xf>
    <xf numFmtId="197" fontId="0" fillId="0" borderId="13" xfId="0" applyNumberFormat="1" applyBorder="1" applyAlignment="1">
      <alignment/>
    </xf>
    <xf numFmtId="1" fontId="0" fillId="0" borderId="14" xfId="54" applyNumberFormat="1" applyFont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/>
      <protection/>
    </xf>
    <xf numFmtId="1" fontId="0" fillId="0" borderId="36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/>
    </xf>
    <xf numFmtId="1" fontId="0" fillId="0" borderId="37" xfId="0" applyNumberFormat="1" applyFont="1" applyBorder="1" applyAlignment="1" applyProtection="1">
      <alignment horizontal="center"/>
      <protection/>
    </xf>
    <xf numFmtId="1" fontId="0" fillId="0" borderId="38" xfId="0" applyNumberFormat="1" applyFont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 vertical="center"/>
      <protection hidden="1"/>
    </xf>
    <xf numFmtId="0" fontId="2" fillId="34" borderId="40" xfId="0" applyFont="1" applyFill="1" applyBorder="1" applyAlignment="1" applyProtection="1">
      <alignment horizontal="center" vertical="center"/>
      <protection hidden="1"/>
    </xf>
    <xf numFmtId="0" fontId="2" fillId="34" borderId="4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8" fillId="38" borderId="35" xfId="0" applyNumberFormat="1" applyFont="1" applyFill="1" applyBorder="1" applyAlignment="1" applyProtection="1">
      <alignment horizontal="center"/>
      <protection/>
    </xf>
    <xf numFmtId="2" fontId="8" fillId="38" borderId="37" xfId="0" applyNumberFormat="1" applyFont="1" applyFill="1" applyBorder="1" applyAlignment="1" applyProtection="1">
      <alignment horizontal="center"/>
      <protection/>
    </xf>
    <xf numFmtId="0" fontId="0" fillId="0" borderId="36" xfId="0" applyFont="1" applyBorder="1" applyAlignment="1">
      <alignment horizontal="center" vertical="center"/>
    </xf>
    <xf numFmtId="0" fontId="8" fillId="37" borderId="35" xfId="0" applyFont="1" applyFill="1" applyBorder="1" applyAlignment="1" applyProtection="1">
      <alignment horizontal="center"/>
      <protection/>
    </xf>
    <xf numFmtId="0" fontId="8" fillId="37" borderId="11" xfId="0" applyFont="1" applyFill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8" fillId="37" borderId="10" xfId="0" applyFont="1" applyFill="1" applyBorder="1" applyAlignment="1" applyProtection="1">
      <alignment horizontal="center"/>
      <protection/>
    </xf>
    <xf numFmtId="193" fontId="8" fillId="37" borderId="10" xfId="0" applyNumberFormat="1" applyFont="1" applyFill="1" applyBorder="1" applyAlignment="1" applyProtection="1">
      <alignment horizontal="center"/>
      <protection/>
    </xf>
    <xf numFmtId="189" fontId="8" fillId="37" borderId="10" xfId="0" applyNumberFormat="1" applyFont="1" applyFill="1" applyBorder="1" applyAlignment="1" applyProtection="1">
      <alignment horizontal="center"/>
      <protection/>
    </xf>
    <xf numFmtId="0" fontId="8" fillId="37" borderId="13" xfId="0" applyFont="1" applyFill="1" applyBorder="1" applyAlignment="1" applyProtection="1">
      <alignment horizontal="center"/>
      <protection/>
    </xf>
    <xf numFmtId="189" fontId="8" fillId="37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hidden="1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8" borderId="10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38" borderId="10" xfId="0" applyNumberFormat="1" applyFont="1" applyFill="1" applyBorder="1" applyAlignment="1" applyProtection="1">
      <alignment horizontal="center"/>
      <protection/>
    </xf>
    <xf numFmtId="1" fontId="0" fillId="38" borderId="36" xfId="0" applyNumberFormat="1" applyFont="1" applyFill="1" applyBorder="1" applyAlignment="1" applyProtection="1">
      <alignment horizontal="center"/>
      <protection/>
    </xf>
    <xf numFmtId="3" fontId="0" fillId="38" borderId="14" xfId="0" applyNumberFormat="1" applyFill="1" applyBorder="1" applyAlignment="1">
      <alignment horizontal="center"/>
    </xf>
    <xf numFmtId="0" fontId="2" fillId="34" borderId="42" xfId="0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center" vertical="center"/>
      <protection hidden="1"/>
    </xf>
    <xf numFmtId="0" fontId="2" fillId="34" borderId="46" xfId="0" applyFont="1" applyFill="1" applyBorder="1" applyAlignment="1" applyProtection="1">
      <alignment horizontal="center" vertical="center"/>
      <protection hidden="1"/>
    </xf>
    <xf numFmtId="0" fontId="2" fillId="34" borderId="3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51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52" xfId="0" applyFont="1" applyFill="1" applyBorder="1" applyAlignment="1" applyProtection="1">
      <alignment horizontal="center" vertical="center"/>
      <protection hidden="1"/>
    </xf>
    <xf numFmtId="0" fontId="2" fillId="34" borderId="53" xfId="0" applyFont="1" applyFill="1" applyBorder="1" applyAlignment="1" applyProtection="1">
      <alignment horizontal="center" vertical="center"/>
      <protection hidden="1"/>
    </xf>
    <xf numFmtId="0" fontId="2" fillId="34" borderId="54" xfId="0" applyFont="1" applyFill="1" applyBorder="1" applyAlignment="1" applyProtection="1">
      <alignment horizontal="center" vertical="center"/>
      <protection hidden="1"/>
    </xf>
    <xf numFmtId="0" fontId="2" fillId="34" borderId="55" xfId="0" applyFont="1" applyFill="1" applyBorder="1" applyAlignment="1" applyProtection="1">
      <alignment horizontal="center" vertical="center"/>
      <protection hidden="1"/>
    </xf>
    <xf numFmtId="0" fontId="2" fillId="34" borderId="56" xfId="0" applyFont="1" applyFill="1" applyBorder="1" applyAlignment="1" applyProtection="1">
      <alignment horizontal="center" vertical="center"/>
      <protection hidden="1"/>
    </xf>
    <xf numFmtId="0" fontId="2" fillId="34" borderId="57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58" xfId="0" applyFont="1" applyFill="1" applyBorder="1" applyAlignment="1" applyProtection="1">
      <alignment horizontal="center" vertical="center"/>
      <protection hidden="1"/>
    </xf>
    <xf numFmtId="0" fontId="9" fillId="39" borderId="35" xfId="0" applyFont="1" applyFill="1" applyBorder="1" applyAlignment="1" applyProtection="1">
      <alignment horizontal="center"/>
      <protection/>
    </xf>
    <xf numFmtId="0" fontId="9" fillId="39" borderId="46" xfId="0" applyFont="1" applyFill="1" applyBorder="1" applyAlignment="1" applyProtection="1">
      <alignment horizontal="center"/>
      <protection/>
    </xf>
    <xf numFmtId="0" fontId="9" fillId="39" borderId="36" xfId="0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 applyProtection="1">
      <alignment horizontal="center" vertical="center"/>
      <protection/>
    </xf>
    <xf numFmtId="0" fontId="8" fillId="40" borderId="10" xfId="0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í_KORADO_výkon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ont>
        <b/>
        <i val="0"/>
        <color theme="0"/>
      </font>
      <fill>
        <patternFill>
          <bgColor rgb="FF00B050"/>
        </patternFill>
      </fill>
    </dxf>
    <dxf>
      <font>
        <strike val="0"/>
        <name val="Cambria"/>
        <color theme="9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strike val="0"/>
        <name val="Cambria"/>
        <color theme="9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strike val="0"/>
        <name val="Cambria"/>
        <color theme="9"/>
      </font>
      <fill>
        <patternFill>
          <bgColor theme="9"/>
        </patternFill>
      </fill>
    </dxf>
    <dxf>
      <font>
        <strike val="0"/>
        <color theme="9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95250</xdr:rowOff>
    </xdr:from>
    <xdr:to>
      <xdr:col>5</xdr:col>
      <xdr:colOff>180975</xdr:colOff>
      <xdr:row>10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23925"/>
          <a:ext cx="2314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5"/>
  <sheetViews>
    <sheetView showGridLines="0" showRowColHeaders="0" tabSelected="1" zoomScalePageLayoutView="0" workbookViewId="0" topLeftCell="A1">
      <selection activeCell="K18" sqref="K18"/>
    </sheetView>
  </sheetViews>
  <sheetFormatPr defaultColWidth="9.33203125" defaultRowHeight="11.25"/>
  <cols>
    <col min="1" max="1" width="9.33203125" style="20" customWidth="1"/>
    <col min="2" max="2" width="10.16015625" style="20" bestFit="1" customWidth="1"/>
    <col min="3" max="4" width="10.16015625" style="20" customWidth="1"/>
    <col min="5" max="5" width="11.33203125" style="20" bestFit="1" customWidth="1"/>
    <col min="6" max="6" width="10" style="20" bestFit="1" customWidth="1"/>
    <col min="7" max="7" width="9.33203125" style="20" customWidth="1"/>
    <col min="8" max="8" width="11.33203125" style="20" bestFit="1" customWidth="1"/>
    <col min="9" max="17" width="9.33203125" style="20" customWidth="1"/>
    <col min="18" max="18" width="10.16015625" style="20" bestFit="1" customWidth="1"/>
    <col min="19" max="19" width="10" style="20" hidden="1" customWidth="1"/>
    <col min="20" max="29" width="9.33203125" style="20" customWidth="1"/>
    <col min="30" max="16384" width="9.33203125" style="20" customWidth="1"/>
  </cols>
  <sheetData>
    <row r="2" spans="2:18" ht="21.75">
      <c r="B2" s="123" t="s">
        <v>40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18" ht="9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25" ht="23.25">
      <c r="B4" s="34"/>
      <c r="C4" s="34"/>
      <c r="D4" s="34"/>
      <c r="E4" s="34"/>
      <c r="F4" s="34"/>
      <c r="G4" s="34"/>
      <c r="H4" s="34"/>
      <c r="I4" s="127" t="s">
        <v>29</v>
      </c>
      <c r="J4" s="127"/>
      <c r="K4" s="127"/>
      <c r="L4" s="127"/>
      <c r="M4" s="34"/>
      <c r="N4" s="34"/>
      <c r="O4" s="34"/>
      <c r="P4" s="34"/>
      <c r="Q4" s="34"/>
      <c r="R4" s="34"/>
      <c r="Y4" s="107"/>
    </row>
    <row r="5" ht="12" thickBot="1">
      <c r="Y5" s="107"/>
    </row>
    <row r="6" spans="9:25" ht="16.5" customHeight="1" thickBot="1">
      <c r="I6" s="21" t="s">
        <v>18</v>
      </c>
      <c r="J6" s="21" t="s">
        <v>19</v>
      </c>
      <c r="K6" s="21" t="s">
        <v>20</v>
      </c>
      <c r="L6" s="21" t="s">
        <v>21</v>
      </c>
      <c r="Y6" s="107"/>
    </row>
    <row r="7" spans="9:26" ht="13.5" thickBot="1">
      <c r="I7" s="42">
        <v>90</v>
      </c>
      <c r="J7" s="42">
        <v>70</v>
      </c>
      <c r="K7" s="42">
        <v>20</v>
      </c>
      <c r="L7" s="22">
        <f>(I7+J7)/2-K7</f>
        <v>60</v>
      </c>
      <c r="Z7" s="107"/>
    </row>
    <row r="8" ht="12.75" customHeight="1"/>
    <row r="9" spans="8:13" ht="16.5" customHeight="1">
      <c r="H9" s="23" t="s">
        <v>4</v>
      </c>
      <c r="I9" s="31"/>
      <c r="J9" s="24" t="s">
        <v>16</v>
      </c>
      <c r="K9" s="25" t="s">
        <v>5</v>
      </c>
      <c r="L9" s="31"/>
      <c r="M9" s="24" t="s">
        <v>16</v>
      </c>
    </row>
    <row r="10" spans="8:13" ht="16.5" customHeight="1">
      <c r="H10" s="25" t="s">
        <v>6</v>
      </c>
      <c r="I10" s="25" t="str">
        <f>pr!H27</f>
        <v>все</v>
      </c>
      <c r="J10" s="26" t="s">
        <v>17</v>
      </c>
      <c r="K10" s="25" t="s">
        <v>5</v>
      </c>
      <c r="L10" s="25" t="str">
        <f>pr!K27</f>
        <v>все</v>
      </c>
      <c r="M10" s="26" t="s">
        <v>17</v>
      </c>
    </row>
    <row r="11" spans="8:13" ht="16.5" customHeight="1">
      <c r="H11" s="23" t="s">
        <v>7</v>
      </c>
      <c r="I11" s="27" t="str">
        <f>pr!B27</f>
        <v>все</v>
      </c>
      <c r="J11" s="26" t="s">
        <v>17</v>
      </c>
      <c r="K11" s="25" t="s">
        <v>5</v>
      </c>
      <c r="L11" s="25" t="str">
        <f>pr!E27</f>
        <v>все</v>
      </c>
      <c r="M11" s="26" t="s">
        <v>17</v>
      </c>
    </row>
    <row r="12" spans="7:14" ht="12.75">
      <c r="G12" s="28"/>
      <c r="H12" s="28"/>
      <c r="I12" s="28"/>
      <c r="J12" s="28"/>
      <c r="K12" s="28"/>
      <c r="L12" s="28"/>
      <c r="M12" s="28"/>
      <c r="N12" s="28"/>
    </row>
    <row r="13" spans="3:17" ht="11.25" hidden="1">
      <c r="C13" s="20">
        <f>IF(AND(AND($I$10=pr!$H$28,$L$10=pr!$K$28),$I$7&gt;=$J$7),1,IF(AND(C16&gt;=$I$10,C16&lt;=$L$10),1,0))</f>
        <v>1</v>
      </c>
      <c r="D13" s="20">
        <f>IF(AND(AND($I$10=pr!$H$28,$L$10=pr!$K$28),$I$7&gt;=$J$7),1,IF(AND(D16&gt;=$I$10,D16&lt;=$L$10),1,0))</f>
        <v>1</v>
      </c>
      <c r="E13" s="20">
        <f>IF(AND(AND($I$10=pr!$H$28,$L$10=pr!$K$28),$I$7&gt;=$J$7),1,IF(AND(E16&gt;=$I$10,E16&lt;=$L$10),1,0))</f>
        <v>1</v>
      </c>
      <c r="F13" s="20">
        <f>IF(AND(AND($I$10=pr!$H$28,$L$10=pr!$K$28),$I$7&gt;=$J$7),1,IF(AND(F16&gt;=$I$10,F16&lt;=$L$10),1,0))</f>
        <v>1</v>
      </c>
      <c r="G13" s="20">
        <f>IF(AND(AND($I$10=pr!$H$28,$L$10=pr!$K$28),$I$7&gt;=$J$7),1,IF(AND(G16&gt;=$I$10,G16&lt;=$L$10),1,0))</f>
        <v>1</v>
      </c>
      <c r="H13" s="20">
        <f>IF(AND(AND($I$10=pr!$H$28,$L$10=pr!$K$28),$I$7&gt;=$J$7),1,IF(AND(H16&gt;=$I$10,H16&lt;=$L$10),1,0))</f>
        <v>1</v>
      </c>
      <c r="I13" s="20">
        <f>IF(AND(AND($I$10=pr!$H$28,$L$10=pr!$K$28),$I$7&gt;=$J$7),1,IF(AND(I16&gt;=$I$10,I16&lt;=$L$10),1,0))</f>
        <v>1</v>
      </c>
      <c r="J13" s="20">
        <f>IF(AND(AND($I$10=pr!$H$28,$L$10=pr!$K$28),$I$7&gt;=$J$7),1,IF(AND(J16&gt;=$I$10,J16&lt;=$L$10),1,0))</f>
        <v>1</v>
      </c>
      <c r="K13" s="20">
        <f>IF(AND(AND($I$10=pr!$H$28,$L$10=pr!$K$28),$I$7&gt;=$J$7),1,IF(AND(K16&gt;=$I$10,K16&lt;=$L$10),1,0))</f>
        <v>1</v>
      </c>
      <c r="L13" s="20">
        <f>IF(AND(AND($I$10=pr!$H$28,$L$10=pr!$K$28),$I$7&gt;=$J$7),1,IF(AND(L16&gt;=$I$10,L16&lt;=$L$10),1,0))</f>
        <v>1</v>
      </c>
      <c r="M13" s="20">
        <f>IF(AND(AND($I$10=pr!$H$28,$L$10=pr!$K$28),$I$7&gt;=$J$7),1,IF(M16=$I$10,1,0))</f>
        <v>1</v>
      </c>
      <c r="N13" s="20">
        <f>IF(AND(AND($I$10=pr!$H$28,$L$10=pr!$K$28),$I$7&gt;=$J$7),1,IF(AND(N16&gt;=$I$10,N16&lt;=$L$10),1,0))</f>
        <v>1</v>
      </c>
      <c r="O13" s="20">
        <f>IF(AND(AND($I$10=pr!$H$28,$L$10=pr!$K$28),$I$7&gt;=$J$7),1,IF(AND(O16&gt;=$I$10,O16&lt;=$L$10),1,0))</f>
        <v>1</v>
      </c>
      <c r="P13" s="20">
        <f>IF(AND(AND($I$10=pr!$H$28,$L$10=pr!$K$28),$I$7&gt;=$J$7),1,IF(AND(P16&gt;=$I$10,P16&lt;=$L$10),1,0))</f>
        <v>1</v>
      </c>
      <c r="Q13" s="20">
        <f>IF(AND(AND($I$10=pr!$H$28,$L$10=pr!$K$28),$I$7&gt;=$J$7),1,IF(AND(Q16&gt;=$I$10,Q16&lt;=$L$10),1,0))</f>
        <v>1</v>
      </c>
    </row>
    <row r="14" spans="2:18" ht="11.25">
      <c r="B14" s="120" t="s">
        <v>8</v>
      </c>
      <c r="C14" s="124" t="s">
        <v>30</v>
      </c>
      <c r="D14" s="125"/>
      <c r="E14" s="125"/>
      <c r="F14" s="125"/>
      <c r="G14" s="126"/>
      <c r="H14" s="124" t="s">
        <v>1</v>
      </c>
      <c r="I14" s="125"/>
      <c r="J14" s="125"/>
      <c r="K14" s="125"/>
      <c r="L14" s="126"/>
      <c r="M14" s="124" t="s">
        <v>39</v>
      </c>
      <c r="N14" s="125"/>
      <c r="O14" s="125"/>
      <c r="P14" s="125"/>
      <c r="Q14" s="126"/>
      <c r="R14" s="120" t="s">
        <v>8</v>
      </c>
    </row>
    <row r="15" spans="2:18" ht="11.25">
      <c r="B15" s="121"/>
      <c r="C15" s="124" t="s">
        <v>9</v>
      </c>
      <c r="D15" s="125"/>
      <c r="E15" s="125"/>
      <c r="F15" s="125"/>
      <c r="G15" s="126"/>
      <c r="H15" s="124" t="s">
        <v>9</v>
      </c>
      <c r="I15" s="125"/>
      <c r="J15" s="125"/>
      <c r="K15" s="125"/>
      <c r="L15" s="126"/>
      <c r="M15" s="124" t="s">
        <v>9</v>
      </c>
      <c r="N15" s="125"/>
      <c r="O15" s="125"/>
      <c r="P15" s="125"/>
      <c r="Q15" s="126"/>
      <c r="R15" s="121"/>
    </row>
    <row r="16" spans="2:18" ht="11.25">
      <c r="B16" s="122"/>
      <c r="C16" s="43">
        <v>300</v>
      </c>
      <c r="D16" s="43">
        <v>400</v>
      </c>
      <c r="E16" s="43">
        <v>500</v>
      </c>
      <c r="F16" s="43">
        <v>600</v>
      </c>
      <c r="G16" s="43">
        <v>900</v>
      </c>
      <c r="H16" s="29">
        <v>300</v>
      </c>
      <c r="I16" s="29">
        <v>400</v>
      </c>
      <c r="J16" s="29">
        <v>500</v>
      </c>
      <c r="K16" s="29">
        <v>600</v>
      </c>
      <c r="L16" s="29">
        <v>900</v>
      </c>
      <c r="M16" s="44">
        <v>300</v>
      </c>
      <c r="N16" s="44">
        <v>400</v>
      </c>
      <c r="O16" s="44">
        <v>500</v>
      </c>
      <c r="P16" s="44">
        <v>600</v>
      </c>
      <c r="Q16" s="44">
        <v>900</v>
      </c>
      <c r="R16" s="122"/>
    </row>
    <row r="17" spans="2:19" ht="11.25">
      <c r="B17" s="29">
        <v>400</v>
      </c>
      <c r="C17" s="30">
        <f>IF(OR(C$13=0,$S39=0),0,IF(pr!B7=0,0,THERMOQUEEN!B15))</f>
        <v>0</v>
      </c>
      <c r="D17" s="30">
        <f>IF(OR(D$13=0,$S39=0),0,IF(pr!C7=0,0,THERMOQUEEN!C15))</f>
        <v>241.9079307648836</v>
      </c>
      <c r="E17" s="30">
        <f>IF(OR(E$13=0,$S39=0),0,IF(pr!D7=0,0,THERMOQUEEN!D15))</f>
        <v>301.9433673325633</v>
      </c>
      <c r="F17" s="30">
        <f>IF(OR(F$13=0,$S39=0),0,IF(pr!E7=0,0,THERMOQUEEN!E15))</f>
        <v>362.4025375664894</v>
      </c>
      <c r="G17" s="30">
        <f>IF(OR(G$13=0,$S39=0),0,IF(pr!F7=0,0,THERMOQUEEN!F15))</f>
        <v>470.86866150004073</v>
      </c>
      <c r="H17" s="30">
        <f>IF(OR(H$13=0,$S39=0),0,IF(pr!G7=0,0,THERMOQUEEN!G15))</f>
        <v>288.6470248721953</v>
      </c>
      <c r="I17" s="30">
        <f>IF(OR(I$13=0,$S39=0),0,IF(pr!H7=0,0,THERMOQUEEN!H15))</f>
        <v>374.80190964378505</v>
      </c>
      <c r="J17" s="30">
        <f>IF(OR(J$13=0,$S39=0),0,IF(pr!I7=0,0,THERMOQUEEN!I15))</f>
        <v>461.3683452100916</v>
      </c>
      <c r="K17" s="30">
        <f>IF(OR(K$13=0,$S39=0),0,IF(pr!J7=0,0,THERMOQUEEN!J15))</f>
        <v>546.2565108287135</v>
      </c>
      <c r="L17" s="30">
        <f>IF(OR(L$13=0,$S39=0),0,IF(pr!K7=0,0,THERMOQUEEN!K15))</f>
        <v>683.170916532775</v>
      </c>
      <c r="M17" s="30">
        <f>IF(OR(M$13=0,$S39=0),0,IF(pr!L7=0,0,THERMOQUEEN!L15))</f>
        <v>0</v>
      </c>
      <c r="N17" s="30">
        <f>IF(OR(N$13=0,$S39=0),0,IF(pr!M7=0,0,THERMOQUEEN!M15))</f>
        <v>0</v>
      </c>
      <c r="O17" s="30">
        <f>IF(OR(O$13=0,$S39=0),0,IF(pr!N7=0,0,THERMOQUEEN!N15))</f>
        <v>493.68645225082884</v>
      </c>
      <c r="P17" s="30">
        <f>IF(OR(P$13=0,$S39=0),0,IF(pr!O7=0,0,THERMOQUEEN!O15))</f>
        <v>583.0870469899023</v>
      </c>
      <c r="Q17" s="30">
        <f>IF(OR(Q$13=0,$S39=0),0,IF(pr!P7=0,0,THERMOQUEEN!P15))</f>
        <v>0</v>
      </c>
      <c r="R17" s="44">
        <v>400</v>
      </c>
      <c r="S17" s="20">
        <f>IF(AND($I$11=pr!$B$28,$L$11=pr!$E$28),1,IF(R17=$I$11,1,0))</f>
        <v>1</v>
      </c>
    </row>
    <row r="18" spans="2:19" ht="11.25">
      <c r="B18" s="29">
        <v>500</v>
      </c>
      <c r="C18" s="30">
        <f>IF(OR(C$13=0,$S40=0),0,IF(pr!B8=0,0,THERMOQUEEN!B16))</f>
        <v>0</v>
      </c>
      <c r="D18" s="30">
        <f>IF(OR(D$13=0,$S40=0),0,IF(pr!C8=0,0,THERMOQUEEN!C16))</f>
        <v>302.38491345610447</v>
      </c>
      <c r="E18" s="30">
        <f>IF(OR(E$13=0,$S40=0),0,IF(pr!D8=0,0,THERMOQUEEN!D16))</f>
        <v>377.4292091657041</v>
      </c>
      <c r="F18" s="30">
        <f>IF(OR(F$13=0,$S40=0),0,IF(pr!E8=0,0,THERMOQUEEN!E16))</f>
        <v>453.00317195811175</v>
      </c>
      <c r="G18" s="30">
        <f>IF(OR(G$13=0,$S40=0),0,IF(pr!A8=0,0,THERMOQUEEN!F16))</f>
        <v>588.5858268750509</v>
      </c>
      <c r="H18" s="30">
        <f>IF(OR(H$13=0,$S40=0),0,IF(pr!G8=0,0,THERMOQUEEN!G16))</f>
        <v>360.8087810902441</v>
      </c>
      <c r="I18" s="30">
        <f>IF(OR(I$13=0,$S40=0),0,IF(pr!H8=0,0,THERMOQUEEN!H16))</f>
        <v>468.5023870547313</v>
      </c>
      <c r="J18" s="30">
        <f>IF(OR(J$13=0,$S40=0),0,IF(pr!I8=0,0,THERMOQUEEN!I16))</f>
        <v>576.7104315126145</v>
      </c>
      <c r="K18" s="30">
        <f>IF(OR(K$13=0,$S40=0),0,IF(pr!J8=0,0,THERMOQUEEN!J16))</f>
        <v>682.8206385358919</v>
      </c>
      <c r="L18" s="30">
        <f>IF(OR(L$13=0,$S40=0),0,IF(pr!K8=0,0,THERMOQUEEN!K16))</f>
        <v>853.9636456659688</v>
      </c>
      <c r="M18" s="30">
        <f>IF(OR(M$13=0,$S40=0),0,IF(pr!L8=0,0,THERMOQUEEN!L16))</f>
        <v>0</v>
      </c>
      <c r="N18" s="30">
        <f>IF(OR(N$13=0,$S40=0),0,IF(pr!M8=0,0,THERMOQUEEN!M16))</f>
        <v>0</v>
      </c>
      <c r="O18" s="30">
        <f>IF(OR(O$13=0,$S40=0),0,IF(pr!N8=0,0,THERMOQUEEN!N16))</f>
        <v>617.108065313536</v>
      </c>
      <c r="P18" s="30">
        <f>IF(OR(P$13=0,$S40=0),0,IF(pr!O8=0,0,THERMOQUEEN!O16))</f>
        <v>728.8588087373779</v>
      </c>
      <c r="Q18" s="30">
        <f>IF(OR(Q$13=0,$S40=0),0,IF(pr!P8=0,0,THERMOQUEEN!P16))</f>
        <v>0</v>
      </c>
      <c r="R18" s="44">
        <v>500</v>
      </c>
      <c r="S18" s="20">
        <f>IF(AND($I$11=pr!$B$28,$L$11=pr!$E$28),1,IF(AND(R18&gt;=$I$11,R18&lt;=$L$11),1,0))</f>
        <v>1</v>
      </c>
    </row>
    <row r="19" spans="2:19" ht="11.25">
      <c r="B19" s="29">
        <v>600</v>
      </c>
      <c r="C19" s="30">
        <f>IF(OR(C$13=0,$S41=0),0,IF(pr!B9=0,0,THERMOQUEEN!B17))</f>
        <v>0</v>
      </c>
      <c r="D19" s="30">
        <f>IF(OR(D$13=0,$S41=0),0,IF(pr!C9=0,0,THERMOQUEEN!C17))</f>
        <v>362.86189614732535</v>
      </c>
      <c r="E19" s="30">
        <f>IF(OR(E$13=0,$S41=0),0,IF(pr!D9=0,0,THERMOQUEEN!D17))</f>
        <v>452.9150509988449</v>
      </c>
      <c r="F19" s="30">
        <f>IF(OR(F$13=0,$S41=0),0,IF(pr!E9=0,0,THERMOQUEEN!E17))</f>
        <v>543.6038063497341</v>
      </c>
      <c r="G19" s="30">
        <f>IF(OR(G$13=0,$S41=0),0,IF(pr!A9=0,0,THERMOQUEEN!F17))</f>
        <v>706.302992250061</v>
      </c>
      <c r="H19" s="30">
        <f>IF(OR(H$13=0,$S41=0),0,IF(pr!G9=0,0,THERMOQUEEN!G17))</f>
        <v>432.97053730829293</v>
      </c>
      <c r="I19" s="30">
        <f>IF(OR(I$13=0,$S41=0),0,IF(pr!H9=0,0,THERMOQUEEN!H17))</f>
        <v>562.2028644656775</v>
      </c>
      <c r="J19" s="30">
        <f>IF(OR(J$13=0,$S41=0),0,IF(pr!I9=0,0,THERMOQUEEN!I17))</f>
        <v>692.0525178151374</v>
      </c>
      <c r="K19" s="30">
        <f>IF(OR(K$13=0,$S41=0),0,IF(pr!J9=0,0,THERMOQUEEN!J17))</f>
        <v>819.3847662430703</v>
      </c>
      <c r="L19" s="30">
        <f>IF(OR(L$13=0,$S41=0),0,IF(pr!K9=0,0,THERMOQUEEN!K17))</f>
        <v>1024.7563747991624</v>
      </c>
      <c r="M19" s="30">
        <f>IF(OR(M$13=0,$S41=0),0,IF(pr!L9=0,0,THERMOQUEEN!L17))</f>
        <v>0</v>
      </c>
      <c r="N19" s="30">
        <f>IF(OR(N$13=0,$S41=0),0,IF(pr!M9=0,0,THERMOQUEEN!M17))</f>
        <v>0</v>
      </c>
      <c r="O19" s="30">
        <f>IF(OR(O$13=0,$S41=0),0,IF(pr!N9=0,0,THERMOQUEEN!N17))</f>
        <v>740.5296783762432</v>
      </c>
      <c r="P19" s="30">
        <f>IF(OR(P$13=0,$S41=0),0,IF(pr!O9=0,0,THERMOQUEEN!O17))</f>
        <v>874.6305704848535</v>
      </c>
      <c r="Q19" s="30">
        <f>IF(OR(Q$13=0,$S41=0),0,IF(pr!P9=0,0,THERMOQUEEN!P17))</f>
        <v>0</v>
      </c>
      <c r="R19" s="44">
        <v>600</v>
      </c>
      <c r="S19" s="20">
        <f>IF(AND($I$11=pr!$B$28,$L$11=pr!$E$28),1,IF(AND(R19&gt;=$I$11,R19&lt;=$L$11),1,0))</f>
        <v>1</v>
      </c>
    </row>
    <row r="20" spans="2:19" ht="11.25">
      <c r="B20" s="29">
        <v>700</v>
      </c>
      <c r="C20" s="30">
        <f>IF(OR(C$13=0,$S42=0),0,IF(pr!B10=0,0,THERMOQUEEN!B18))</f>
        <v>0</v>
      </c>
      <c r="D20" s="30">
        <f>IF(OR(D$13=0,$S42=0),0,IF(pr!C10=0,0,THERMOQUEEN!C18))</f>
        <v>423.33887883854624</v>
      </c>
      <c r="E20" s="30">
        <f>IF(OR(E$13=0,$S42=0),0,IF(pr!D10=0,0,THERMOQUEEN!D18))</f>
        <v>528.4008928319857</v>
      </c>
      <c r="F20" s="30">
        <f>IF(OR(F$13=0,$S42=0),0,IF(pr!E10=0,0,THERMOQUEEN!E18))</f>
        <v>634.2044407413564</v>
      </c>
      <c r="G20" s="30">
        <f>IF(OR(G$13=0,$S42=0),0,IF(pr!A10=0,0,THERMOQUEEN!F18))</f>
        <v>824.0201576250712</v>
      </c>
      <c r="H20" s="30">
        <f>IF(OR(H$13=0,$S42=0),0,IF(pr!G10=0,0,THERMOQUEEN!G18))</f>
        <v>505.13229352634175</v>
      </c>
      <c r="I20" s="30">
        <f>IF(OR(I$13=0,$S42=0),0,IF(pr!H10=0,0,THERMOQUEEN!H18))</f>
        <v>655.9033418766239</v>
      </c>
      <c r="J20" s="30">
        <f>IF(OR(J$13=0,$S42=0),0,IF(pr!I10=0,0,THERMOQUEEN!I18))</f>
        <v>807.3946041176603</v>
      </c>
      <c r="K20" s="30">
        <f>IF(OR(K$13=0,$S42=0),0,IF(pr!J10=0,0,THERMOQUEEN!J18))</f>
        <v>955.9488939502487</v>
      </c>
      <c r="L20" s="30">
        <f>IF(OR(L$13=0,$S42=0),0,IF(pr!K10=0,0,THERMOQUEEN!K18))</f>
        <v>1195.5491039323563</v>
      </c>
      <c r="M20" s="30">
        <f>IF(OR(M$13=0,$S42=0),0,IF(pr!L10=0,0,THERMOQUEEN!L18))</f>
        <v>0</v>
      </c>
      <c r="N20" s="30">
        <f>IF(OR(N$13=0,$S42=0),0,IF(pr!M10=0,0,THERMOQUEEN!M18))</f>
        <v>0</v>
      </c>
      <c r="O20" s="30">
        <f>IF(OR(O$13=0,$S42=0),0,IF(pr!N10=0,0,THERMOQUEEN!N18))</f>
        <v>863.9512914389504</v>
      </c>
      <c r="P20" s="30">
        <f>IF(OR(P$13=0,$S42=0),0,IF(pr!O10=0,0,THERMOQUEEN!O18))</f>
        <v>1020.4023322323291</v>
      </c>
      <c r="Q20" s="30">
        <f>IF(OR(Q$13=0,$S42=0),0,IF(pr!P10=0,0,THERMOQUEEN!P18))</f>
        <v>0</v>
      </c>
      <c r="R20" s="44">
        <v>700</v>
      </c>
      <c r="S20" s="20">
        <f>IF(AND($I$11=pr!$B$28,$L$11=pr!$E$28),1,IF(AND(R20&gt;=$I$11,R20&lt;=$L$11),1,0))</f>
        <v>1</v>
      </c>
    </row>
    <row r="21" spans="2:19" ht="11.25">
      <c r="B21" s="29">
        <v>800</v>
      </c>
      <c r="C21" s="30">
        <f>IF(OR(C$13=0,$S43=0),0,IF(pr!B11=0,0,THERMOQUEEN!B19))</f>
        <v>0</v>
      </c>
      <c r="D21" s="30">
        <f>IF(OR(D$13=0,$S43=0),0,IF(pr!C11=0,0,THERMOQUEEN!C19))</f>
        <v>483.8158615297672</v>
      </c>
      <c r="E21" s="30">
        <f>IF(OR(E$13=0,$S43=0),0,IF(pr!D11=0,0,THERMOQUEEN!D19))</f>
        <v>603.8867346651266</v>
      </c>
      <c r="F21" s="30">
        <f>IF(OR(F$13=0,$S43=0),0,IF(pr!E11=0,0,THERMOQUEEN!E19))</f>
        <v>724.8050751329788</v>
      </c>
      <c r="G21" s="30">
        <f>IF(OR(G$13=0,$S43=0),0,IF(pr!A11=0,0,THERMOQUEEN!F19))</f>
        <v>941.7373230000815</v>
      </c>
      <c r="H21" s="30">
        <f>IF(OR(H$13=0,$S43=0),0,IF(pr!G11=0,0,THERMOQUEEN!G19))</f>
        <v>577.2940497443906</v>
      </c>
      <c r="I21" s="30">
        <f>IF(OR(I$13=0,$S43=0),0,IF(pr!H11=0,0,THERMOQUEEN!H19))</f>
        <v>749.6038192875701</v>
      </c>
      <c r="J21" s="30">
        <f>IF(OR(J$13=0,$S43=0),0,IF(pr!I11=0,0,THERMOQUEEN!I19))</f>
        <v>922.7366904201832</v>
      </c>
      <c r="K21" s="30">
        <f>IF(OR(K$13=0,$S43=0),0,IF(pr!J11=0,0,THERMOQUEEN!J19))</f>
        <v>1092.513021657427</v>
      </c>
      <c r="L21" s="30">
        <f>IF(OR(L$13=0,$S43=0),0,IF(pr!K11=0,0,THERMOQUEEN!K19))</f>
        <v>1366.34183306555</v>
      </c>
      <c r="M21" s="30">
        <f>IF(OR(M$13=0,$S43=0),0,IF(pr!L11=0,0,THERMOQUEEN!L19))</f>
        <v>0</v>
      </c>
      <c r="N21" s="30">
        <f>IF(OR(N$13=0,$S43=0),0,IF(pr!M11=0,0,THERMOQUEEN!M19))</f>
        <v>0</v>
      </c>
      <c r="O21" s="30">
        <f>IF(OR(O$13=0,$S43=0),0,IF(pr!N11=0,0,THERMOQUEEN!N19))</f>
        <v>987.3729045016577</v>
      </c>
      <c r="P21" s="30">
        <f>IF(OR(P$13=0,$S43=0),0,IF(pr!O11=0,0,THERMOQUEEN!O19))</f>
        <v>1166.1740939798046</v>
      </c>
      <c r="Q21" s="30">
        <f>IF(OR(Q$13=0,$S43=0),0,IF(pr!P11=0,0,THERMOQUEEN!P19))</f>
        <v>0</v>
      </c>
      <c r="R21" s="44">
        <v>800</v>
      </c>
      <c r="S21" s="20">
        <f>IF(AND($I$11=pr!$B$28,$L$11=pr!$E$28),1,IF(AND(R21&gt;=$I$11,R21&lt;=$L$11),1,0))</f>
        <v>1</v>
      </c>
    </row>
    <row r="22" spans="2:19" ht="11.25">
      <c r="B22" s="29">
        <v>900</v>
      </c>
      <c r="C22" s="30">
        <f>IF(OR(C$13=0,$S44=0),0,IF(pr!B12=0,0,THERMOQUEEN!B20))</f>
        <v>0</v>
      </c>
      <c r="D22" s="30">
        <f>IF(OR(D$13=0,$S44=0),0,IF(pr!C12=0,0,THERMOQUEEN!C20))</f>
        <v>544.2928442209881</v>
      </c>
      <c r="E22" s="30">
        <f>IF(OR(E$13=0,$S44=0),0,IF(pr!D12=0,0,THERMOQUEEN!D20))</f>
        <v>679.3725764982673</v>
      </c>
      <c r="F22" s="30">
        <f>IF(OR(F$13=0,$S44=0),0,IF(pr!E12=0,0,THERMOQUEEN!E20))</f>
        <v>815.4057095246011</v>
      </c>
      <c r="G22" s="30">
        <f>IF(OR(G$13=0,$S44=0),0,IF(pr!A12=0,0,THERMOQUEEN!F20))</f>
        <v>1059.4544883750916</v>
      </c>
      <c r="H22" s="30">
        <f>IF(OR(H$13=0,$S44=0),0,IF(pr!G12=0,0,THERMOQUEEN!G20))</f>
        <v>649.4558059624394</v>
      </c>
      <c r="I22" s="30">
        <f>IF(OR(I$13=0,$S44=0),0,IF(pr!H12=0,0,THERMOQUEEN!H20))</f>
        <v>843.3042966985164</v>
      </c>
      <c r="J22" s="30">
        <f>IF(OR(J$13=0,$S44=0),0,IF(pr!I12=0,0,THERMOQUEEN!I20))</f>
        <v>1038.0787767227062</v>
      </c>
      <c r="K22" s="30">
        <f>IF(OR(K$13=0,$S44=0),0,IF(pr!J12=0,0,THERMOQUEEN!J20))</f>
        <v>1229.0771493646055</v>
      </c>
      <c r="L22" s="30">
        <f>IF(OR(L$13=0,$S44=0),0,IF(pr!K12=0,0,THERMOQUEEN!K20))</f>
        <v>1537.1345621987439</v>
      </c>
      <c r="M22" s="30">
        <f>IF(OR(M$13=0,$S44=0),0,IF(pr!L12=0,0,THERMOQUEEN!L20))</f>
        <v>0</v>
      </c>
      <c r="N22" s="30">
        <f>IF(OR(N$13=0,$S44=0),0,IF(pr!M12=0,0,THERMOQUEEN!M20))</f>
        <v>0</v>
      </c>
      <c r="O22" s="30">
        <f>IF(OR(O$13=0,$S44=0),0,IF(pr!N12=0,0,THERMOQUEEN!N20))</f>
        <v>1110.794517564365</v>
      </c>
      <c r="P22" s="30">
        <f>IF(OR(P$13=0,$S44=0),0,IF(pr!O12=0,0,THERMOQUEEN!O20))</f>
        <v>1311.9458557272803</v>
      </c>
      <c r="Q22" s="30">
        <f>IF(OR(Q$13=0,$S44=0),0,IF(pr!P12=0,0,THERMOQUEEN!P20))</f>
        <v>0</v>
      </c>
      <c r="R22" s="44">
        <v>900</v>
      </c>
      <c r="S22" s="20">
        <f>IF(AND($I$11=pr!$B$28,$L$11=pr!$E$28),1,IF(AND(R22&gt;=$I$11,R22&lt;=$L$11),1,0))</f>
        <v>1</v>
      </c>
    </row>
    <row r="23" spans="2:19" ht="11.25">
      <c r="B23" s="29">
        <v>1000</v>
      </c>
      <c r="C23" s="30">
        <f>IF(OR(C$13=0,$S45=0),0,IF(pr!B13=0,0,THERMOQUEEN!B21))</f>
        <v>0</v>
      </c>
      <c r="D23" s="30">
        <f>IF(OR(D$13=0,$S45=0),0,IF(pr!C13=0,0,THERMOQUEEN!C21))</f>
        <v>604.7698269122089</v>
      </c>
      <c r="E23" s="30">
        <f>IF(OR(E$13=0,$S45=0),0,IF(pr!D13=0,0,THERMOQUEEN!D21))</f>
        <v>754.8584183314082</v>
      </c>
      <c r="F23" s="30">
        <f>IF(OR(F$13=0,$S45=0),0,IF(pr!E13=0,0,THERMOQUEEN!E21))</f>
        <v>906.0063439162235</v>
      </c>
      <c r="G23" s="30">
        <f>IF(OR(G$13=0,$S45=0),0,IF(pr!A13=0,0,THERMOQUEEN!F21))</f>
        <v>1177.1716537501018</v>
      </c>
      <c r="H23" s="30">
        <f>IF(OR(H$13=0,$S45=0),0,IF(pr!G13=0,0,THERMOQUEEN!G21))</f>
        <v>721.6175621804882</v>
      </c>
      <c r="I23" s="30">
        <f>IF(OR(I$13=0,$S45=0),0,IF(pr!H13=0,0,THERMOQUEEN!H21))</f>
        <v>937.0047741094626</v>
      </c>
      <c r="J23" s="30">
        <f>IF(OR(J$13=0,$S45=0),0,IF(pr!I13=0,0,THERMOQUEEN!I21))</f>
        <v>1153.420863025229</v>
      </c>
      <c r="K23" s="30">
        <f>IF(OR(K$13=0,$S45=0),0,IF(pr!J13=0,0,THERMOQUEEN!J21))</f>
        <v>1365.6412770717839</v>
      </c>
      <c r="L23" s="30">
        <f>IF(OR(L$13=0,$S45=0),0,IF(pr!K13=0,0,THERMOQUEEN!K21))</f>
        <v>1707.9272913319376</v>
      </c>
      <c r="M23" s="30">
        <f>IF(OR(M$13=0,$S45=0),0,IF(pr!L13=0,0,THERMOQUEEN!L21))</f>
        <v>0</v>
      </c>
      <c r="N23" s="30">
        <f>IF(OR(N$13=0,$S45=0),0,IF(pr!M13=0,0,THERMOQUEEN!M21))</f>
        <v>0</v>
      </c>
      <c r="O23" s="30">
        <f>IF(OR(O$13=0,$S45=0),0,IF(pr!N13=0,0,THERMOQUEEN!N21))</f>
        <v>1234.216130627072</v>
      </c>
      <c r="P23" s="30">
        <f>IF(OR(P$13=0,$S45=0),0,IF(pr!O13=0,0,THERMOQUEEN!O21))</f>
        <v>1457.7176174747558</v>
      </c>
      <c r="Q23" s="30">
        <f>IF(OR(Q$13=0,$S45=0),0,IF(pr!P13=0,0,THERMOQUEEN!P21))</f>
        <v>0</v>
      </c>
      <c r="R23" s="44">
        <v>1000</v>
      </c>
      <c r="S23" s="20">
        <f>IF(AND($I$11=pr!$B$28,$L$11=pr!$E$28),1,IF(AND(R23&gt;=$I$11,R23&lt;=$L$11),1,0))</f>
        <v>1</v>
      </c>
    </row>
    <row r="24" spans="2:19" ht="11.25">
      <c r="B24" s="29">
        <v>1100</v>
      </c>
      <c r="C24" s="30">
        <f>IF(OR(C$13=0,$S46=0),0,IF(pr!B14=0,0,THERMOQUEEN!B22))</f>
        <v>0</v>
      </c>
      <c r="D24" s="30">
        <f>IF(OR(D$13=0,$S46=0),0,IF(pr!C14=0,0,THERMOQUEEN!C22))</f>
        <v>665.2468096034298</v>
      </c>
      <c r="E24" s="30">
        <f>IF(OR(E$13=0,$S46=0),0,IF(pr!D14=0,0,THERMOQUEEN!D22))</f>
        <v>830.344260164549</v>
      </c>
      <c r="F24" s="30">
        <f>IF(OR(F$13=0,$S46=0),0,IF(pr!E14=0,0,THERMOQUEEN!E22))</f>
        <v>996.6069783078458</v>
      </c>
      <c r="G24" s="30">
        <f>IF(OR(G$13=0,$S46=0),0,IF(pr!A14=0,0,THERMOQUEEN!F22))</f>
        <v>1294.888819125112</v>
      </c>
      <c r="H24" s="30">
        <f>IF(OR(H$13=0,$S46=0),0,IF(pr!G14=0,0,THERMOQUEEN!G22))</f>
        <v>793.779318398537</v>
      </c>
      <c r="I24" s="30">
        <f>IF(OR(I$13=0,$S46=0),0,IF(pr!H14=0,0,THERMOQUEEN!H22))</f>
        <v>1030.7052515204089</v>
      </c>
      <c r="J24" s="30">
        <f>IF(OR(J$13=0,$S46=0),0,IF(pr!I14=0,0,THERMOQUEEN!I22))</f>
        <v>1268.762949327752</v>
      </c>
      <c r="K24" s="30">
        <f>IF(OR(K$13=0,$S46=0),0,IF(pr!J14=0,0,THERMOQUEEN!J22))</f>
        <v>1502.2054047789622</v>
      </c>
      <c r="L24" s="30">
        <f>IF(OR(L$13=0,$S46=0),0,IF(pr!K14=0,0,THERMOQUEEN!K22))</f>
        <v>1878.720020465131</v>
      </c>
      <c r="M24" s="30">
        <f>IF(OR(M$13=0,$S46=0),0,IF(pr!L14=0,0,THERMOQUEEN!L22))</f>
        <v>0</v>
      </c>
      <c r="N24" s="30">
        <f>IF(OR(N$13=0,$S46=0),0,IF(pr!M14=0,0,THERMOQUEEN!M22))</f>
        <v>0</v>
      </c>
      <c r="O24" s="30">
        <f>IF(OR(O$13=0,$S46=0),0,IF(pr!N14=0,0,THERMOQUEEN!N22))</f>
        <v>1357.6377436897792</v>
      </c>
      <c r="P24" s="30">
        <f>IF(OR(P$13=0,$S46=0),0,IF(pr!O14=0,0,THERMOQUEEN!O22))</f>
        <v>1603.4893792222315</v>
      </c>
      <c r="Q24" s="30">
        <f>IF(OR(Q$13=0,$S46=0),0,IF(pr!P14=0,0,THERMOQUEEN!P22))</f>
        <v>0</v>
      </c>
      <c r="R24" s="44">
        <v>1100</v>
      </c>
      <c r="S24" s="20">
        <f>IF(AND($I$11=pr!$B$28,$L$11=pr!$E$28),1,IF(AND(R24&gt;=$I$11,R24&lt;=$L$11),1,0))</f>
        <v>1</v>
      </c>
    </row>
    <row r="25" spans="2:19" ht="11.25">
      <c r="B25" s="29">
        <v>1200</v>
      </c>
      <c r="C25" s="30">
        <f>IF(OR(C$13=0,$S47=0),0,IF(pr!B15=0,0,THERMOQUEEN!B23))</f>
        <v>0</v>
      </c>
      <c r="D25" s="30">
        <f>IF(OR(D$13=0,$S47=0),0,IF(pr!C15=0,0,THERMOQUEEN!C23))</f>
        <v>725.7237922946507</v>
      </c>
      <c r="E25" s="30">
        <f>IF(OR(E$13=0,$S47=0),0,IF(pr!D15=0,0,THERMOQUEEN!D23))</f>
        <v>905.8301019976898</v>
      </c>
      <c r="F25" s="30">
        <f>IF(OR(F$13=0,$S47=0),0,IF(pr!E15=0,0,THERMOQUEEN!E23))</f>
        <v>1087.2076126994682</v>
      </c>
      <c r="G25" s="30">
        <f>IF(OR(G$13=0,$S47=0),0,IF(pr!A15=0,0,THERMOQUEEN!F23))</f>
        <v>1412.605984500122</v>
      </c>
      <c r="H25" s="30">
        <f>IF(OR(H$13=0,$S47=0),0,IF(pr!G15=0,0,THERMOQUEEN!G23))</f>
        <v>865.9410746165859</v>
      </c>
      <c r="I25" s="30">
        <f>IF(OR(I$13=0,$S47=0),0,IF(pr!H15=0,0,THERMOQUEEN!H23))</f>
        <v>1124.405728931355</v>
      </c>
      <c r="J25" s="30">
        <f>IF(OR(J$13=0,$S47=0),0,IF(pr!I15=0,0,THERMOQUEEN!I23))</f>
        <v>1384.1050356302749</v>
      </c>
      <c r="K25" s="30">
        <f>IF(OR(K$13=0,$S47=0),0,IF(pr!J15=0,0,THERMOQUEEN!J23))</f>
        <v>1638.7695324861406</v>
      </c>
      <c r="L25" s="30">
        <f>IF(OR(L$13=0,$S47=0),0,IF(pr!K15=0,0,THERMOQUEEN!K23))</f>
        <v>2049.5127495983247</v>
      </c>
      <c r="M25" s="30">
        <f>IF(OR(M$13=0,$S47=0),0,IF(pr!L15=0,0,THERMOQUEEN!L23))</f>
        <v>0</v>
      </c>
      <c r="N25" s="30">
        <f>IF(OR(N$13=0,$S47=0),0,IF(pr!M15=0,0,THERMOQUEEN!M23))</f>
        <v>0</v>
      </c>
      <c r="O25" s="30">
        <f>IF(OR(O$13=0,$S47=0),0,IF(pr!N15=0,0,THERMOQUEEN!N23))</f>
        <v>1481.0593567524863</v>
      </c>
      <c r="P25" s="30">
        <f>IF(OR(P$13=0,$S47=0),0,IF(pr!O15=0,0,THERMOQUEEN!O23))</f>
        <v>1749.261140969707</v>
      </c>
      <c r="Q25" s="30">
        <f>IF(OR(Q$13=0,$S47=0),0,IF(pr!P15=0,0,THERMOQUEEN!P23))</f>
        <v>0</v>
      </c>
      <c r="R25" s="44">
        <v>1200</v>
      </c>
      <c r="S25" s="20">
        <f>IF(AND($I$11=pr!$B$28,$L$11=pr!$E$28),1,IF(AND(R25&gt;=$I$11,R25&lt;=$L$11),1,0))</f>
        <v>1</v>
      </c>
    </row>
    <row r="26" spans="2:19" ht="11.25">
      <c r="B26" s="29">
        <v>1400</v>
      </c>
      <c r="C26" s="30">
        <f>IF(OR(C$13=0,$S48=0),0,IF(pr!B16=0,0,THERMOQUEEN!B24))</f>
        <v>0</v>
      </c>
      <c r="D26" s="30">
        <f>IF(OR(D$13=0,$S48=0),0,IF(pr!C16=0,0,THERMOQUEEN!C24))</f>
        <v>846.6777576770925</v>
      </c>
      <c r="E26" s="30">
        <f>IF(OR(E$13=0,$S48=0),0,IF(pr!D16=0,0,THERMOQUEEN!D24))</f>
        <v>1056.8017856639715</v>
      </c>
      <c r="F26" s="30">
        <f>IF(OR(F$13=0,$S48=0),0,IF(pr!E16=0,0,THERMOQUEEN!E24))</f>
        <v>1268.4088814827128</v>
      </c>
      <c r="G26" s="30">
        <f>IF(OR(G$13=0,$S48=0),0,IF(pr!A16=0,0,THERMOQUEEN!F24))</f>
        <v>1648.0403152501424</v>
      </c>
      <c r="H26" s="30">
        <f>IF(OR(H$13=0,$S48=0),0,IF(pr!G16=0,0,THERMOQUEEN!G24))</f>
        <v>1010.2645870526835</v>
      </c>
      <c r="I26" s="30">
        <f>IF(OR(I$13=0,$S48=0),0,IF(pr!H16=0,0,THERMOQUEEN!H24))</f>
        <v>1311.8066837532479</v>
      </c>
      <c r="J26" s="30">
        <f>IF(OR(J$13=0,$S48=0),0,IF(pr!I16=0,0,THERMOQUEEN!I24))</f>
        <v>1614.7892082353205</v>
      </c>
      <c r="K26" s="30">
        <f>IF(OR(K$13=0,$S48=0),0,IF(pr!J16=0,0,THERMOQUEEN!J24))</f>
        <v>1911.8977879004974</v>
      </c>
      <c r="L26" s="30">
        <f>IF(OR(L$13=0,$S48=0),0,IF(pr!K16=0,0,THERMOQUEEN!K24))</f>
        <v>2391.0982078647125</v>
      </c>
      <c r="M26" s="30">
        <f>IF(OR(M$13=0,$S48=0),0,IF(pr!L16=0,0,THERMOQUEEN!L24))</f>
        <v>0</v>
      </c>
      <c r="N26" s="30">
        <f>IF(OR(N$13=0,$S48=0),0,IF(pr!M16=0,0,THERMOQUEEN!M24))</f>
        <v>0</v>
      </c>
      <c r="O26" s="30">
        <f>IF(OR(O$13=0,$S48=0),0,IF(pr!N16=0,0,THERMOQUEEN!N24))</f>
        <v>1727.9025828779008</v>
      </c>
      <c r="P26" s="30">
        <f>IF(OR(P$13=0,$S48=0),0,IF(pr!O16=0,0,THERMOQUEEN!O24))</f>
        <v>2040.8046644646581</v>
      </c>
      <c r="Q26" s="30">
        <f>IF(OR(Q$13=0,$S48=0),0,IF(pr!P16=0,0,THERMOQUEEN!P24))</f>
        <v>0</v>
      </c>
      <c r="R26" s="44">
        <v>1400</v>
      </c>
      <c r="S26" s="20">
        <f>IF(AND($I$11=pr!$B$28,$L$11=pr!$E$28),1,IF(AND(R26&gt;=$I$11,R26&lt;=$L$11),1,0))</f>
        <v>1</v>
      </c>
    </row>
    <row r="27" spans="2:19" ht="11.25">
      <c r="B27" s="29">
        <v>1600</v>
      </c>
      <c r="C27" s="30">
        <f>IF(OR(C$13=0,$S49=0),0,IF(pr!B17=0,0,THERMOQUEEN!B25))</f>
        <v>0</v>
      </c>
      <c r="D27" s="30">
        <f>IF(OR(D$13=0,$S49=0),0,IF(pr!C17=0,0,THERMOQUEEN!C25))</f>
        <v>967.6317230595344</v>
      </c>
      <c r="E27" s="30">
        <f>IF(OR(E$13=0,$S49=0),0,IF(pr!D17=0,0,THERMOQUEEN!D25))</f>
        <v>1207.7734693302532</v>
      </c>
      <c r="F27" s="30">
        <f>IF(OR(F$13=0,$S49=0),0,IF(pr!E17=0,0,THERMOQUEEN!E25))</f>
        <v>1449.6101502659576</v>
      </c>
      <c r="G27" s="30">
        <f>IF(OR(G$13=0,$S49=0),0,IF(pr!A17=0,0,THERMOQUEEN!F25))</f>
        <v>1883.474646000163</v>
      </c>
      <c r="H27" s="30">
        <f>IF(OR(H$13=0,$S49=0),0,IF(pr!G17=0,0,THERMOQUEEN!G25))</f>
        <v>1154.5880994887812</v>
      </c>
      <c r="I27" s="30">
        <f>IF(OR(I$13=0,$S49=0),0,IF(pr!H17=0,0,THERMOQUEEN!H25))</f>
        <v>1499.2076385751402</v>
      </c>
      <c r="J27" s="30">
        <f>IF(OR(J$13=0,$S49=0),0,IF(pr!I17=0,0,THERMOQUEEN!I25))</f>
        <v>1845.4733808403664</v>
      </c>
      <c r="K27" s="30">
        <f>IF(OR(K$13=0,$S49=0),0,IF(pr!J17=0,0,THERMOQUEEN!J25))</f>
        <v>2185.026043314854</v>
      </c>
      <c r="L27" s="30">
        <f>IF(OR(L$13=0,$S49=0),0,IF(pr!K17=0,0,THERMOQUEEN!K25))</f>
        <v>2732.6836661311</v>
      </c>
      <c r="M27" s="30">
        <f>IF(OR(M$13=0,$S49=0),0,IF(pr!L17=0,0,THERMOQUEEN!L25))</f>
        <v>0</v>
      </c>
      <c r="N27" s="30">
        <f>IF(OR(N$13=0,$S49=0),0,IF(pr!M17=0,0,THERMOQUEEN!M25))</f>
        <v>0</v>
      </c>
      <c r="O27" s="30">
        <f>IF(OR(O$13=0,$S49=0),0,IF(pr!N17=0,0,THERMOQUEEN!N25))</f>
        <v>1974.7458090033153</v>
      </c>
      <c r="P27" s="30">
        <f>IF(OR(P$13=0,$S49=0),0,IF(pr!O17=0,0,THERMOQUEEN!O25))</f>
        <v>2332.3481879596093</v>
      </c>
      <c r="Q27" s="30">
        <f>IF(OR(Q$13=0,$S49=0),0,IF(pr!P17=0,0,THERMOQUEEN!P25))</f>
        <v>0</v>
      </c>
      <c r="R27" s="44">
        <v>1600</v>
      </c>
      <c r="S27" s="20">
        <f>IF(AND($I$11=pr!$B$28,$L$11=pr!$E$28),1,IF(AND(R27&gt;=$I$11,R27&lt;=$L$11),1,0))</f>
        <v>1</v>
      </c>
    </row>
    <row r="28" spans="2:19" ht="11.25">
      <c r="B28" s="29">
        <v>1800</v>
      </c>
      <c r="C28" s="30">
        <f>IF(OR(C$13=0,$S50=0),0,IF(pr!B18=0,0,THERMOQUEEN!B26))</f>
        <v>0</v>
      </c>
      <c r="D28" s="30">
        <f>IF(OR(D$13=0,$S50=0),0,IF(pr!C18=0,0,THERMOQUEEN!C26))</f>
        <v>1088.5856884419761</v>
      </c>
      <c r="E28" s="30">
        <f>IF(OR(E$13=0,$S50=0),0,IF(pr!D18=0,0,THERMOQUEEN!D26))</f>
        <v>1358.7451529965347</v>
      </c>
      <c r="F28" s="30">
        <f>IF(OR(F$13=0,$S50=0),0,IF(pr!E18=0,0,THERMOQUEEN!E26))</f>
        <v>1630.8114190492022</v>
      </c>
      <c r="G28" s="30">
        <f>IF(OR(G$13=0,$S50=0),0,IF(pr!A18=0,0,THERMOQUEEN!F26))</f>
        <v>2118.9089767501832</v>
      </c>
      <c r="H28" s="30">
        <f>IF(OR(H$13=0,$S50=0),0,IF(pr!G18=0,0,THERMOQUEEN!G26))</f>
        <v>1298.9116119248788</v>
      </c>
      <c r="I28" s="30">
        <f>IF(OR(I$13=0,$S50=0),0,IF(pr!H18=0,0,THERMOQUEEN!H26))</f>
        <v>1686.6085933970328</v>
      </c>
      <c r="J28" s="30">
        <f>IF(OR(J$13=0,$S50=0),0,IF(pr!I18=0,0,THERMOQUEEN!I26))</f>
        <v>2076.1575534454123</v>
      </c>
      <c r="K28" s="30">
        <f>IF(OR(K$13=0,$S50=0),0,IF(pr!J18=0,0,THERMOQUEEN!J26))</f>
        <v>2458.154298729211</v>
      </c>
      <c r="L28" s="30">
        <f>IF(OR(L$13=0,$S50=0),0,IF(pr!K18=0,0,THERMOQUEEN!K26))</f>
        <v>3074.2691243974878</v>
      </c>
      <c r="M28" s="30">
        <f>IF(OR(M$13=0,$S50=0),0,IF(pr!L18=0,0,THERMOQUEEN!L26))</f>
        <v>0</v>
      </c>
      <c r="N28" s="30">
        <f>IF(OR(N$13=0,$S50=0),0,IF(pr!M18=0,0,THERMOQUEEN!M26))</f>
        <v>0</v>
      </c>
      <c r="O28" s="30">
        <f>IF(OR(O$13=0,$S50=0),0,IF(pr!N18=0,0,THERMOQUEEN!N26))</f>
        <v>2221.58903512873</v>
      </c>
      <c r="P28" s="30">
        <f>IF(OR(P$13=0,$S50=0),0,IF(pr!O18=0,0,THERMOQUEEN!O26))</f>
        <v>2623.8917114545607</v>
      </c>
      <c r="Q28" s="30">
        <f>IF(OR(Q$13=0,$S50=0),0,IF(pr!P18=0,0,THERMOQUEEN!P26))</f>
        <v>0</v>
      </c>
      <c r="R28" s="44">
        <v>1800</v>
      </c>
      <c r="S28" s="20">
        <f>IF(AND($I$11=pr!$B$28,$L$11=pr!$E$28),1,IF(AND(R28&gt;=$I$11,R28&lt;=$L$11),1,0))</f>
        <v>1</v>
      </c>
    </row>
    <row r="29" spans="2:19" ht="11.25">
      <c r="B29" s="29">
        <v>2000</v>
      </c>
      <c r="C29" s="30">
        <f>IF(OR(C$13=0,$S51=0),0,IF(pr!B19=0,0,THERMOQUEEN!B27))</f>
        <v>0</v>
      </c>
      <c r="D29" s="30">
        <f>IF(OR(D$13=0,$S51=0),0,IF(pr!C19=0,0,THERMOQUEEN!C27))</f>
        <v>1209.5396538244179</v>
      </c>
      <c r="E29" s="30">
        <f>IF(OR(E$13=0,$S51=0),0,IF(pr!D19=0,0,THERMOQUEEN!D27))</f>
        <v>1509.7168366628164</v>
      </c>
      <c r="F29" s="30">
        <f>IF(OR(F$13=0,$S51=0),0,IF(pr!E19=0,0,THERMOQUEEN!E27))</f>
        <v>1812.012687832447</v>
      </c>
      <c r="G29" s="30">
        <f>IF(OR(G$13=0,$S51=0),0,IF(pr!A19=0,0,THERMOQUEEN!F27))</f>
        <v>2354.3433075002035</v>
      </c>
      <c r="H29" s="30">
        <f>IF(OR(H$13=0,$S51=0),0,IF(pr!G19=0,0,THERMOQUEEN!G27))</f>
        <v>1443.2351243609764</v>
      </c>
      <c r="I29" s="30">
        <f>IF(OR(I$13=0,$S51=0),0,IF(pr!H19=0,0,THERMOQUEEN!H27))</f>
        <v>1874.0095482189251</v>
      </c>
      <c r="J29" s="30">
        <f>IF(OR(J$13=0,$S51=0),0,IF(pr!I19=0,0,THERMOQUEEN!I27))</f>
        <v>2306.841726050458</v>
      </c>
      <c r="K29" s="30">
        <f>IF(OR(K$13=0,$S51=0),0,IF(pr!J19=0,0,THERMOQUEEN!J27))</f>
        <v>2731.2825541435677</v>
      </c>
      <c r="L29" s="30">
        <f>IF(OR(L$13=0,$S51=0),0,IF(pr!K19=0,0,THERMOQUEEN!K27))</f>
        <v>3415.854582663875</v>
      </c>
      <c r="M29" s="30">
        <f>IF(OR(M$13=0,$S51=0),0,IF(pr!L19=0,0,THERMOQUEEN!L27))</f>
        <v>0</v>
      </c>
      <c r="N29" s="30">
        <f>IF(OR(N$13=0,$S51=0),0,IF(pr!M19=0,0,THERMOQUEEN!M27))</f>
        <v>0</v>
      </c>
      <c r="O29" s="30">
        <f>IF(OR(O$13=0,$S51=0),0,IF(pr!N19=0,0,THERMOQUEEN!N27))</f>
        <v>2468.432261254144</v>
      </c>
      <c r="P29" s="30">
        <f>IF(OR(P$13=0,$S51=0),0,IF(pr!O19=0,0,THERMOQUEEN!O27))</f>
        <v>2915.4352349495116</v>
      </c>
      <c r="Q29" s="30">
        <f>IF(OR(Q$13=0,$S51=0),0,IF(pr!P19=0,0,THERMOQUEEN!P27))</f>
        <v>0</v>
      </c>
      <c r="R29" s="44">
        <v>2000</v>
      </c>
      <c r="S29" s="20">
        <f>IF(AND($I$11=pr!$B$28,$L$11=pr!$E$28),1,IF(AND(R29&gt;=$I$11,R29&lt;=$L$11),1,0))</f>
        <v>1</v>
      </c>
    </row>
    <row r="30" spans="2:19" ht="11.25">
      <c r="B30" s="29">
        <v>2200</v>
      </c>
      <c r="C30" s="30">
        <f>IF(OR(C$13=0,$S52=0),0,IF(pr!B20=0,0,THERMOQUEEN!B28))</f>
        <v>0</v>
      </c>
      <c r="D30" s="30">
        <f>IF(OR(D$13=0,$S52=0),0,IF(pr!C20=0,0,THERMOQUEEN!C28))</f>
        <v>1330.4936192068596</v>
      </c>
      <c r="E30" s="30">
        <f>IF(OR(E$13=0,$S52=0),0,IF(pr!D20=0,0,THERMOQUEEN!D28))</f>
        <v>1660.688520329098</v>
      </c>
      <c r="F30" s="30">
        <f>IF(OR(F$13=0,$S52=0),0,IF(pr!E20=0,0,THERMOQUEEN!E28))</f>
        <v>1993.2139566156916</v>
      </c>
      <c r="G30" s="30">
        <f>IF(OR(G$13=0,$S52=0),0,IF(pr!A20=0,0,THERMOQUEEN!F28))</f>
        <v>2589.777638250224</v>
      </c>
      <c r="H30" s="30">
        <f>IF(OR(H$13=0,$S52=0),0,IF(pr!G20=0,0,THERMOQUEEN!G28))</f>
        <v>1587.558636797074</v>
      </c>
      <c r="I30" s="30">
        <f>IF(OR(I$13=0,$S52=0),0,IF(pr!H20=0,0,THERMOQUEEN!H28))</f>
        <v>2061.4105030408177</v>
      </c>
      <c r="J30" s="30">
        <f>IF(OR(J$13=0,$S52=0),0,IF(pr!I20=0,0,THERMOQUEEN!I28))</f>
        <v>2537.525898655504</v>
      </c>
      <c r="K30" s="30">
        <f>IF(OR(K$13=0,$S52=0),0,IF(pr!J20=0,0,THERMOQUEEN!J28))</f>
        <v>3004.4108095579245</v>
      </c>
      <c r="L30" s="30">
        <f>IF(OR(L$13=0,$S52=0),0,IF(pr!K20=0,0,THERMOQUEEN!K28))</f>
        <v>3757.440040930262</v>
      </c>
      <c r="M30" s="30">
        <f>IF(OR(M$13=0,$S52=0),0,IF(pr!L20=0,0,THERMOQUEEN!L28))</f>
        <v>0</v>
      </c>
      <c r="N30" s="30">
        <f>IF(OR(N$13=0,$S52=0),0,IF(pr!M20=0,0,THERMOQUEEN!M28))</f>
        <v>0</v>
      </c>
      <c r="O30" s="30">
        <f>IF(OR(O$13=0,$S52=0),0,IF(pr!N20=0,0,THERMOQUEEN!N28))</f>
        <v>2715.2754873795584</v>
      </c>
      <c r="P30" s="30">
        <f>IF(OR(P$13=0,$S52=0),0,IF(pr!O20=0,0,THERMOQUEEN!O28))</f>
        <v>3206.978758444463</v>
      </c>
      <c r="Q30" s="30">
        <f>IF(OR(Q$13=0,$S52=0),0,IF(pr!P20=0,0,THERMOQUEEN!P28))</f>
        <v>0</v>
      </c>
      <c r="R30" s="44">
        <v>2200</v>
      </c>
      <c r="S30" s="20">
        <f>IF(AND($I$11=pr!$B$28,$L$11=pr!$E$28),1,IF(AND(R30&gt;=$I$11,R30&lt;=$L$11),1,0))</f>
        <v>1</v>
      </c>
    </row>
    <row r="31" spans="2:19" ht="11.25">
      <c r="B31" s="29">
        <v>2400</v>
      </c>
      <c r="C31" s="30">
        <f>IF(OR(C$13=0,$S53=0),0,IF(pr!B21=0,0,THERMOQUEEN!B29))</f>
        <v>0</v>
      </c>
      <c r="D31" s="30">
        <f>IF(OR(D$13=0,$S53=0),0,IF(pr!C21=0,0,THERMOQUEEN!C29))</f>
        <v>1451.4475845893014</v>
      </c>
      <c r="E31" s="30">
        <f>IF(OR(E$13=0,$S53=0),0,IF(pr!D21=0,0,THERMOQUEEN!D29))</f>
        <v>1811.6602039953796</v>
      </c>
      <c r="F31" s="30">
        <f>IF(OR(F$13=0,$S53=0),0,IF(pr!E21=0,0,THERMOQUEEN!E29))</f>
        <v>2174.4152253989364</v>
      </c>
      <c r="G31" s="30">
        <f>IF(OR(G$13=0,$S53=0),0,IF(pr!A21=0,0,THERMOQUEEN!F29))</f>
        <v>2825.211969000244</v>
      </c>
      <c r="H31" s="30">
        <f>IF(OR(H$13=0,$S53=0),0,IF(pr!G21=0,0,THERMOQUEEN!G29))</f>
        <v>1731.8821492331717</v>
      </c>
      <c r="I31" s="30">
        <f>IF(OR(I$13=0,$S53=0),0,IF(pr!H21=0,0,THERMOQUEEN!H29))</f>
        <v>2248.81145786271</v>
      </c>
      <c r="J31" s="30">
        <f>IF(OR(J$13=0,$S53=0),0,IF(pr!I21=0,0,THERMOQUEEN!I29))</f>
        <v>2768.2100712605497</v>
      </c>
      <c r="K31" s="30">
        <f>IF(OR(K$13=0,$S53=0),0,IF(pr!J21=0,0,THERMOQUEEN!J29))</f>
        <v>3277.5390649722813</v>
      </c>
      <c r="L31" s="30">
        <f>IF(OR(L$13=0,$S53=0),0,IF(pr!K21=0,0,THERMOQUEEN!K29))</f>
        <v>4099.025499196649</v>
      </c>
      <c r="M31" s="30">
        <f>IF(OR(M$13=0,$S53=0),0,IF(pr!L21=0,0,THERMOQUEEN!L29))</f>
        <v>0</v>
      </c>
      <c r="N31" s="30">
        <f>IF(OR(N$13=0,$S53=0),0,IF(pr!M21=0,0,THERMOQUEEN!M29))</f>
        <v>0</v>
      </c>
      <c r="O31" s="30">
        <f>IF(OR(O$13=0,$S53=0),0,IF(pr!N21=0,0,THERMOQUEEN!N29))</f>
        <v>2962.1187135049727</v>
      </c>
      <c r="P31" s="30">
        <f>IF(OR(P$13=0,$S53=0),0,IF(pr!O21=0,0,THERMOQUEEN!O29))</f>
        <v>3498.522281939414</v>
      </c>
      <c r="Q31" s="30">
        <f>IF(OR(Q$13=0,$S53=0),0,IF(pr!P21=0,0,THERMOQUEEN!P29))</f>
        <v>0</v>
      </c>
      <c r="R31" s="44">
        <v>2400</v>
      </c>
      <c r="S31" s="20">
        <f>IF(AND($I$11=pr!$B$28,$L$11=pr!$E$28),1,IF(AND(R31&gt;=$I$11,R31&lt;=$L$11),1,0))</f>
        <v>1</v>
      </c>
    </row>
    <row r="32" spans="2:19" ht="11.25">
      <c r="B32" s="29">
        <v>2600</v>
      </c>
      <c r="C32" s="30">
        <f>IF(OR(C$13=0,$S54=0),0,IF(pr!B22=0,0,THERMOQUEEN!B30))</f>
        <v>0</v>
      </c>
      <c r="D32" s="30">
        <f>IF(OR(D$13=0,$S54=0),0,IF(pr!C22=0,0,THERMOQUEEN!C30))</f>
        <v>1572.4015499717432</v>
      </c>
      <c r="E32" s="30">
        <f>IF(OR(E$13=0,$S54=0),0,IF(pr!D22=0,0,THERMOQUEEN!D30))</f>
        <v>1962.6318876616613</v>
      </c>
      <c r="F32" s="30">
        <f>IF(OR(F$13=0,$S54=0),0,IF(pr!E22=0,0,THERMOQUEEN!E30))</f>
        <v>2355.616494182181</v>
      </c>
      <c r="G32" s="30">
        <f>IF(OR(G$13=0,$S54=0),0,IF(pr!A22=0,0,THERMOQUEEN!F30))</f>
        <v>3060.6462997502645</v>
      </c>
      <c r="H32" s="30">
        <f>IF(OR(H$13=0,$S54=0),0,IF(pr!G22=0,0,THERMOQUEEN!G30))</f>
        <v>1876.2056616692694</v>
      </c>
      <c r="I32" s="30">
        <f>IF(OR(I$13=0,$S54=0),0,IF(pr!H22=0,0,THERMOQUEEN!H30))</f>
        <v>2436.212412684603</v>
      </c>
      <c r="J32" s="30">
        <f>IF(OR(J$13=0,$S54=0),0,IF(pr!I22=0,0,THERMOQUEEN!I30))</f>
        <v>2998.8942438655954</v>
      </c>
      <c r="K32" s="30">
        <f>IF(OR(K$13=0,$S54=0),0,IF(pr!J22=0,0,THERMOQUEEN!J30))</f>
        <v>3550.667320386638</v>
      </c>
      <c r="L32" s="30">
        <f>IF(OR(L$13=0,$S54=0),0,IF(pr!K22=0,0,THERMOQUEEN!K30))</f>
        <v>4440.610957463037</v>
      </c>
      <c r="M32" s="30">
        <f>IF(OR(M$13=0,$S54=0),0,IF(pr!L22=0,0,THERMOQUEEN!L30))</f>
        <v>0</v>
      </c>
      <c r="N32" s="30">
        <f>IF(OR(N$13=0,$S54=0),0,IF(pr!M22=0,0,THERMOQUEEN!M30))</f>
        <v>0</v>
      </c>
      <c r="O32" s="30">
        <f>IF(OR(O$13=0,$S54=0),0,IF(pr!N22=0,0,THERMOQUEEN!N30))</f>
        <v>3208.9619396303874</v>
      </c>
      <c r="P32" s="30">
        <f>IF(OR(P$13=0,$S54=0),0,IF(pr!O22=0,0,THERMOQUEEN!O30))</f>
        <v>3790.0658054343653</v>
      </c>
      <c r="Q32" s="30">
        <f>IF(OR(Q$13=0,$S54=0),0,IF(pr!P22=0,0,THERMOQUEEN!P30))</f>
        <v>0</v>
      </c>
      <c r="R32" s="44">
        <v>2600</v>
      </c>
      <c r="S32" s="20">
        <f>IF(AND($I$11=pr!$B$28,$L$11=pr!$E$28),1,IF(AND(R32&gt;=$I$11,R32&lt;=$L$11),1,0))</f>
        <v>1</v>
      </c>
    </row>
    <row r="33" spans="2:19" ht="11.25">
      <c r="B33" s="29">
        <v>3000</v>
      </c>
      <c r="C33" s="30">
        <f>IF(OR(C$13=0,$S55=0),0,IF(pr!B23=0,0,THERMOQUEEN!B31))</f>
        <v>0</v>
      </c>
      <c r="D33" s="30">
        <f>IF(OR(D$13=0,$S55=0),0,IF(pr!C23=0,0,THERMOQUEEN!C31))</f>
        <v>1814.3094807366267</v>
      </c>
      <c r="E33" s="30">
        <f>IF(OR(E$13=0,$S55=0),0,IF(pr!D23=0,0,THERMOQUEEN!D31))</f>
        <v>2264.575254994225</v>
      </c>
      <c r="F33" s="30">
        <f>IF(OR(F$13=0,$S55=0),0,IF(pr!E23=0,0,THERMOQUEEN!E31))</f>
        <v>2718.0190317486704</v>
      </c>
      <c r="G33" s="30">
        <f>IF(OR(G$13=0,$S55=0),0,IF(pr!A23=0,0,THERMOQUEEN!F31))</f>
        <v>3531.514961250305</v>
      </c>
      <c r="H33" s="30">
        <f>IF(OR(H$13=0,$S55=0),0,IF(pr!G23=0,0,THERMOQUEEN!G31))</f>
        <v>2164.8526865414647</v>
      </c>
      <c r="I33" s="30">
        <f>IF(OR(I$13=0,$S55=0),0,IF(pr!H23=0,0,THERMOQUEEN!H31))</f>
        <v>2811.0143223283876</v>
      </c>
      <c r="J33" s="30">
        <f>IF(OR(J$13=0,$S55=0),0,IF(pr!I23=0,0,THERMOQUEEN!I31))</f>
        <v>3460.2625890756867</v>
      </c>
      <c r="K33" s="30">
        <f>IF(OR(K$13=0,$S55=0),0,IF(pr!J23=0,0,THERMOQUEEN!J31))</f>
        <v>4096.923831215352</v>
      </c>
      <c r="L33" s="30">
        <f>IF(OR(L$13=0,$S55=0),0,IF(pr!K23=0,0,THERMOQUEEN!K31))</f>
        <v>5123.781873995813</v>
      </c>
      <c r="M33" s="30">
        <f>IF(OR(M$13=0,$S55=0),0,IF(pr!L23=0,0,THERMOQUEEN!L31))</f>
        <v>0</v>
      </c>
      <c r="N33" s="30">
        <f>IF(OR(N$13=0,$S55=0),0,IF(pr!M23=0,0,THERMOQUEEN!M31))</f>
        <v>0</v>
      </c>
      <c r="O33" s="30">
        <f>IF(OR(O$13=0,$S55=0),0,IF(pr!N23=0,0,THERMOQUEEN!N31))</f>
        <v>3702.6483918812164</v>
      </c>
      <c r="P33" s="30">
        <f>IF(OR(P$13=0,$S55=0),0,IF(pr!O23=0,0,THERMOQUEEN!O31))</f>
        <v>4373.152852424268</v>
      </c>
      <c r="Q33" s="30">
        <f>IF(OR(Q$13=0,$S55=0),0,IF(pr!P23=0,0,THERMOQUEEN!P31))</f>
        <v>0</v>
      </c>
      <c r="R33" s="44">
        <v>3000</v>
      </c>
      <c r="S33" s="20">
        <f>IF(AND($I$11=pr!$B$28,$L$11=pr!$E$28),1,IF(AND(R33&gt;=$I$11,R33&lt;=$L$11),1,0))</f>
        <v>1</v>
      </c>
    </row>
    <row r="35" spans="3:17" ht="11.25" hidden="1">
      <c r="C35" s="20">
        <f>IF(AND(AND($I$10=pr!$H$28,$L$10=pr!$K$28),$I$7&gt;=$J$7),1,IF(C38=$I$10,1,0))</f>
        <v>1</v>
      </c>
      <c r="D35" s="20">
        <f>IF(AND(AND($I$10=pr!$H$28,$L$10=pr!$K$28),$I$7&gt;=$J$7),1,IF(AND(D38&gt;=$I$10,D38&lt;=$L$10),1,0))</f>
        <v>1</v>
      </c>
      <c r="E35" s="20">
        <f>IF(AND(AND($I$10=pr!$H$28,$L$10=pr!$K$28),$I$7&gt;=$J$7),1,IF(AND(E38&gt;=$I$10,E38&lt;=$L$10),1,0))</f>
        <v>1</v>
      </c>
      <c r="F35" s="20">
        <f>IF(AND(AND($I$10=pr!$H$28,$L$10=pr!$K$28),$I$7&gt;=$J$7),1,IF(AND(F38&gt;=$I$10,F38&lt;=$L$10),1,0))</f>
        <v>1</v>
      </c>
      <c r="G35" s="20">
        <f>IF(AND(AND($I$10=pr!$H$28,$L$10=pr!$K$28),$I$7&gt;=$J$7),1,IF(AND(G38&gt;=$I$10,G38&lt;=$L$10),1,0))</f>
        <v>1</v>
      </c>
      <c r="H35" s="20">
        <f>IF(AND(AND($I$10=pr!$H$28,$L$10=pr!$K$28),$I$7&gt;=$J$7),1,IF(H38=$I$10,1,0))</f>
        <v>1</v>
      </c>
      <c r="I35" s="20">
        <f>IF(AND(AND($I$10=pr!$H$28,$L$10=pr!$K$28),$I$7&gt;=$J$7),1,IF(AND(I38&gt;=$I$10,I38&lt;=$L$10),1,0))</f>
        <v>1</v>
      </c>
      <c r="J35" s="20">
        <f>IF(AND(AND($I$10=pr!$H$28,$L$10=pr!$K$28),$I$7&gt;=$J$7),1,IF(AND(J38&gt;=$I$10,J38&lt;=$L$10),1,0))</f>
        <v>1</v>
      </c>
      <c r="K35" s="20">
        <f>IF(AND(AND($I$10=pr!$H$28,$L$10=pr!$K$28),$I$7&gt;=$J$7),1,IF(AND(K38&gt;=$I$10,K38&lt;=$L$10),1,0))</f>
        <v>1</v>
      </c>
      <c r="L35" s="20">
        <f>IF(AND(AND($I$10=pr!$H$28,$L$10=pr!$K$28),$I$7&gt;=$J$7),1,IF(AND(L38&gt;=$I$10,L38&lt;=$L$10),1,0))</f>
        <v>1</v>
      </c>
      <c r="M35" s="20">
        <f>IF(AND(AND($I$10=pr!$H$28,$L$10=pr!$K$28),$I$7&gt;=$J$7),1,IF(M38=$I$10,1,0))</f>
        <v>1</v>
      </c>
      <c r="N35" s="20">
        <f>IF(AND(AND($I$10=pr!$H$28,$L$10=pr!$K$28),$I$7&gt;=$J$7),1,IF(AND(N38&gt;=$I$10,N38&lt;=$L$10),1,0))</f>
        <v>1</v>
      </c>
      <c r="O35" s="20">
        <f>IF(AND(AND($I$10=pr!$H$28,$L$10=pr!$K$28),$I$7&gt;=$J$7),1,IF(AND(O38&gt;=$I$10,O38&lt;=$L$10),1,0))</f>
        <v>1</v>
      </c>
      <c r="P35" s="20">
        <f>IF(AND(AND($I$10=pr!$H$28,$L$10=pr!$K$28),$I$7&gt;=$J$7),1,IF(AND(P38&gt;=$I$10,P38&lt;=$L$10),1,0))</f>
        <v>1</v>
      </c>
      <c r="Q35" s="20">
        <f>IF(AND(AND($I$10=pr!$H$28,$L$10=pr!$K$28),$I$7&gt;=$J$7),1,IF(AND(Q38&gt;=$I$10,Q38&lt;=$L$10),1,0))</f>
        <v>1</v>
      </c>
    </row>
    <row r="36" spans="2:18" ht="11.25">
      <c r="B36" s="120" t="s">
        <v>8</v>
      </c>
      <c r="C36" s="124" t="s">
        <v>31</v>
      </c>
      <c r="D36" s="125"/>
      <c r="E36" s="125"/>
      <c r="F36" s="125"/>
      <c r="G36" s="126"/>
      <c r="H36" s="124" t="s">
        <v>2</v>
      </c>
      <c r="I36" s="125"/>
      <c r="J36" s="125"/>
      <c r="K36" s="125"/>
      <c r="L36" s="126"/>
      <c r="M36" s="124" t="s">
        <v>3</v>
      </c>
      <c r="N36" s="125"/>
      <c r="O36" s="125"/>
      <c r="P36" s="125"/>
      <c r="Q36" s="126"/>
      <c r="R36" s="120" t="s">
        <v>8</v>
      </c>
    </row>
    <row r="37" spans="2:18" ht="11.25">
      <c r="B37" s="121"/>
      <c r="C37" s="124" t="s">
        <v>9</v>
      </c>
      <c r="D37" s="125"/>
      <c r="E37" s="125"/>
      <c r="F37" s="125"/>
      <c r="G37" s="126"/>
      <c r="H37" s="124" t="s">
        <v>9</v>
      </c>
      <c r="I37" s="125"/>
      <c r="J37" s="125"/>
      <c r="K37" s="125"/>
      <c r="L37" s="126"/>
      <c r="M37" s="124" t="s">
        <v>9</v>
      </c>
      <c r="N37" s="125"/>
      <c r="O37" s="125"/>
      <c r="P37" s="125"/>
      <c r="Q37" s="126"/>
      <c r="R37" s="121"/>
    </row>
    <row r="38" spans="2:18" ht="11.25">
      <c r="B38" s="122"/>
      <c r="C38" s="43">
        <v>300</v>
      </c>
      <c r="D38" s="43">
        <v>400</v>
      </c>
      <c r="E38" s="43">
        <v>500</v>
      </c>
      <c r="F38" s="43">
        <v>600</v>
      </c>
      <c r="G38" s="43">
        <v>900</v>
      </c>
      <c r="H38" s="29">
        <v>300</v>
      </c>
      <c r="I38" s="29">
        <v>400</v>
      </c>
      <c r="J38" s="29">
        <v>500</v>
      </c>
      <c r="K38" s="29">
        <v>600</v>
      </c>
      <c r="L38" s="29">
        <v>900</v>
      </c>
      <c r="M38" s="29">
        <v>300</v>
      </c>
      <c r="N38" s="29">
        <v>400</v>
      </c>
      <c r="O38" s="29">
        <v>500</v>
      </c>
      <c r="P38" s="29">
        <v>600</v>
      </c>
      <c r="Q38" s="29">
        <v>900</v>
      </c>
      <c r="R38" s="122"/>
    </row>
    <row r="39" spans="2:19" ht="11.25">
      <c r="B39" s="44">
        <v>400</v>
      </c>
      <c r="C39" s="30">
        <f>IF(OR(C$35=0,$S39=0),0,IF(pr!Q7=0,0,THERMOQUEEN!G15))</f>
        <v>0</v>
      </c>
      <c r="D39" s="30">
        <f>IF(OR(D$35=0,$S39=0),0,IF(pr!R7=0,0,THERMOQUEEN!H15))</f>
        <v>374.80190964378505</v>
      </c>
      <c r="E39" s="30">
        <f>IF(OR(E$35=0,$S39=0),0,IF(pr!S7=0,0,THERMOQUEEN!I15))</f>
        <v>461.3683452100916</v>
      </c>
      <c r="F39" s="30">
        <f>IF(OR(F$35=0,$S39=0),0,IF(pr!T7=0,0,THERMOQUEEN!J15))</f>
        <v>546.2565108287135</v>
      </c>
      <c r="G39" s="30">
        <f>IF(OR(G$35=0,$S39=0),0,IF(pr!U7=0,0,THERMOQUEEN!K15))</f>
        <v>683.170916532775</v>
      </c>
      <c r="H39" s="30">
        <f>IF(OR(H$35=0,$S39=0),0,IF(pr!V7=0,0,THERMOQUEEN!V15))</f>
        <v>505.3835334562108</v>
      </c>
      <c r="I39" s="30">
        <f>IF(OR(I$35=0,$S39=0),0,IF(pr!W7=0,0,THERMOQUEEN!W15))</f>
        <v>640.0255099008319</v>
      </c>
      <c r="J39" s="30">
        <f>IF(OR(J$35=0,$S39=0),0,IF(pr!X7=0,0,THERMOQUEEN!X15))</f>
        <v>770.2582040473072</v>
      </c>
      <c r="K39" s="30">
        <f>IF(OR(K$35=0,$S39=0),0,IF(pr!Y7=0,0,THERMOQUEEN!Y15))</f>
        <v>895.7308342512439</v>
      </c>
      <c r="L39" s="30">
        <f>IF(OR(L$35=0,$S39=0),0,IF(pr!Z7=0,0,THERMOQUEEN!Z15))</f>
        <v>1235.6626308934135</v>
      </c>
      <c r="M39" s="30">
        <f>IF(OR(M$35=0,$S39=0),0,IF(pr!AA7=0,0,THERMOQUEEN!AA15))</f>
        <v>726.6447734360296</v>
      </c>
      <c r="N39" s="30">
        <f>IF(OR(N$35=0,$S39=0),0,IF(pr!AB7=0,0,THERMOQUEEN!AB15))</f>
        <v>915.6314555461804</v>
      </c>
      <c r="O39" s="30">
        <f>IF(OR(O$35=0,$S39=0),0,IF(pr!AC7=0,0,THERMOQUEEN!AC15))</f>
        <v>1098.9784078308712</v>
      </c>
      <c r="P39" s="30">
        <f>IF(OR(P$35=0,$S39=0),0,IF(pr!AD7=0,0,THERMOQUEEN!AD15))</f>
        <v>1269.971207298761</v>
      </c>
      <c r="Q39" s="30">
        <f>IF(OR(Q$35=0,$S39=0),0,IF(pr!AE7=0,0,THERMOQUEEN!AE15))</f>
        <v>1718.7505170510622</v>
      </c>
      <c r="R39" s="44">
        <v>400</v>
      </c>
      <c r="S39" s="20">
        <f>IF(AND($I$11=pr!$B$28,$L$11=pr!$E$28),1,IF(R39=$I$11,1,0))</f>
        <v>1</v>
      </c>
    </row>
    <row r="40" spans="2:19" ht="11.25">
      <c r="B40" s="44">
        <v>500</v>
      </c>
      <c r="C40" s="30">
        <f>IF(OR(C$35=0,$S40=0),0,IF(pr!Q8=0,0,THERMOQUEEN!G16))</f>
        <v>0</v>
      </c>
      <c r="D40" s="30">
        <f>IF(OR(D$35=0,$S40=0),0,IF(pr!R8=0,0,THERMOQUEEN!H16))</f>
        <v>468.5023870547313</v>
      </c>
      <c r="E40" s="30">
        <f>IF(OR(E$35=0,$S40=0),0,IF(pr!S8=0,0,THERMOQUEEN!I16))</f>
        <v>576.7104315126145</v>
      </c>
      <c r="F40" s="30">
        <f>IF(OR(F$35=0,$S40=0),0,IF(pr!T8=0,0,THERMOQUEEN!J16))</f>
        <v>682.8206385358919</v>
      </c>
      <c r="G40" s="30">
        <f>IF(OR(G$35=0,$S40=0),0,IF(pr!U8=0,0,THERMOQUEEN!K16))</f>
        <v>853.9636456659688</v>
      </c>
      <c r="H40" s="30">
        <f>IF(OR(H$35=0,$S40=0),0,IF(pr!V8=0,0,THERMOQUEEN!V16))</f>
        <v>631.7294168202635</v>
      </c>
      <c r="I40" s="30">
        <f>IF(OR(I$35=0,$S40=0),0,IF(pr!W8=0,0,THERMOQUEEN!W16))</f>
        <v>800.0318873760399</v>
      </c>
      <c r="J40" s="30">
        <f>IF(OR(J$35=0,$S40=0),0,IF(pr!X8=0,0,THERMOQUEEN!X16))</f>
        <v>962.822755059134</v>
      </c>
      <c r="K40" s="30">
        <f>IF(OR(K$35=0,$S40=0),0,IF(pr!Y8=0,0,THERMOQUEEN!Y16))</f>
        <v>1119.6635428140548</v>
      </c>
      <c r="L40" s="30">
        <f>IF(OR(L$35=0,$S40=0),0,IF(pr!Z8=0,0,THERMOQUEEN!Z16))</f>
        <v>1544.578288616767</v>
      </c>
      <c r="M40" s="30">
        <f>IF(OR(M$35=0,$S40=0),0,IF(pr!AA8=0,0,THERMOQUEEN!AA16))</f>
        <v>908.305966795037</v>
      </c>
      <c r="N40" s="30">
        <f>IF(OR(N$35=0,$S40=0),0,IF(pr!AB8=0,0,THERMOQUEEN!AB16))</f>
        <v>1144.5393194327255</v>
      </c>
      <c r="O40" s="30">
        <f>IF(OR(O$35=0,$S40=0),0,IF(pr!AC8=0,0,THERMOQUEEN!AC16))</f>
        <v>1373.723009788589</v>
      </c>
      <c r="P40" s="30">
        <f>IF(OR(P$35=0,$S40=0),0,IF(pr!AD8=0,0,THERMOQUEEN!AD16))</f>
        <v>1587.4640091234512</v>
      </c>
      <c r="Q40" s="30">
        <f>IF(OR(Q$35=0,$S40=0),0,IF(pr!AE8=0,0,THERMOQUEEN!AE16))</f>
        <v>2148.4381463138275</v>
      </c>
      <c r="R40" s="44">
        <v>500</v>
      </c>
      <c r="S40" s="20">
        <f>IF(AND($I$11=pr!$B$28,$L$11=pr!$E$28),1,IF(AND(R40&gt;=$I$11,R40&lt;=$L$11),1,0))</f>
        <v>1</v>
      </c>
    </row>
    <row r="41" spans="2:19" ht="11.25">
      <c r="B41" s="44">
        <v>600</v>
      </c>
      <c r="C41" s="30">
        <f>IF(OR(C$35=0,$S41=0),0,IF(pr!Q9=0,0,THERMOQUEEN!G17))</f>
        <v>0</v>
      </c>
      <c r="D41" s="30">
        <f>IF(OR(D$35=0,$S41=0),0,IF(pr!R9=0,0,THERMOQUEEN!H17))</f>
        <v>562.2028644656775</v>
      </c>
      <c r="E41" s="30">
        <f>IF(OR(E$35=0,$S41=0),0,IF(pr!S9=0,0,THERMOQUEEN!I17))</f>
        <v>692.0525178151374</v>
      </c>
      <c r="F41" s="30">
        <f>IF(OR(F$35=0,$S41=0),0,IF(pr!T9=0,0,THERMOQUEEN!J17))</f>
        <v>819.3847662430703</v>
      </c>
      <c r="G41" s="30">
        <f>IF(OR(G$35=0,$S41=0),0,IF(pr!U9=0,0,THERMOQUEEN!K17))</f>
        <v>1024.7563747991624</v>
      </c>
      <c r="H41" s="30">
        <f>IF(OR(H$35=0,$S41=0),0,IF(pr!V9=0,0,THERMOQUEEN!V17))</f>
        <v>758.0753001843162</v>
      </c>
      <c r="I41" s="30">
        <f>IF(OR(I$35=0,$S41=0),0,IF(pr!W9=0,0,THERMOQUEEN!W17))</f>
        <v>960.0382648512478</v>
      </c>
      <c r="J41" s="30">
        <f>IF(OR(J$35=0,$S41=0),0,IF(pr!X9=0,0,THERMOQUEEN!X17))</f>
        <v>1155.387306070961</v>
      </c>
      <c r="K41" s="30">
        <f>IF(OR(K$35=0,$S41=0),0,IF(pr!Y9=0,0,THERMOQUEEN!Y17))</f>
        <v>1343.596251376866</v>
      </c>
      <c r="L41" s="30">
        <f>IF(OR(L$35=0,$S41=0),0,IF(pr!Z9=0,0,THERMOQUEEN!Z17))</f>
        <v>1853.4939463401204</v>
      </c>
      <c r="M41" s="30">
        <f>IF(OR(M$35=0,$S41=0),0,IF(pr!AA9=0,0,THERMOQUEEN!AA17))</f>
        <v>1089.9671601540444</v>
      </c>
      <c r="N41" s="30">
        <f>IF(OR(N$35=0,$S41=0),0,IF(pr!AB9=0,0,THERMOQUEEN!AB17))</f>
        <v>1373.4471833192706</v>
      </c>
      <c r="O41" s="30">
        <f>IF(OR(O$35=0,$S41=0),0,IF(pr!AC9=0,0,THERMOQUEEN!AC17))</f>
        <v>1648.4676117463068</v>
      </c>
      <c r="P41" s="30">
        <f>IF(OR(P$35=0,$S41=0),0,IF(pr!AD9=0,0,THERMOQUEEN!AD17))</f>
        <v>1904.9568109481413</v>
      </c>
      <c r="Q41" s="30">
        <f>IF(OR(Q$35=0,$S41=0),0,IF(pr!AE9=0,0,THERMOQUEEN!AE17))</f>
        <v>2578.125775576593</v>
      </c>
      <c r="R41" s="44">
        <v>600</v>
      </c>
      <c r="S41" s="20">
        <f>IF(AND($I$11=pr!$B$28,$L$11=pr!$E$28),1,IF(AND(R41&gt;=$I$11,R41&lt;=$L$11),1,0))</f>
        <v>1</v>
      </c>
    </row>
    <row r="42" spans="2:19" ht="11.25">
      <c r="B42" s="44">
        <v>700</v>
      </c>
      <c r="C42" s="30">
        <f>IF(OR(C$35=0,$S42=0),0,IF(pr!Q10=0,0,THERMOQUEEN!G18))</f>
        <v>0</v>
      </c>
      <c r="D42" s="30">
        <f>IF(OR(D$35=0,$S42=0),0,IF(pr!R10=0,0,THERMOQUEEN!H18))</f>
        <v>655.9033418766239</v>
      </c>
      <c r="E42" s="30">
        <f>IF(OR(E$35=0,$S42=0),0,IF(pr!S10=0,0,THERMOQUEEN!I18))</f>
        <v>807.3946041176603</v>
      </c>
      <c r="F42" s="30">
        <f>IF(OR(F$35=0,$S42=0),0,IF(pr!T10=0,0,THERMOQUEEN!J18))</f>
        <v>955.9488939502487</v>
      </c>
      <c r="G42" s="30">
        <f>IF(OR(G$35=0,$S42=0),0,IF(pr!U10=0,0,THERMOQUEEN!K18))</f>
        <v>1195.5491039323563</v>
      </c>
      <c r="H42" s="30">
        <f>IF(OR(H$35=0,$S42=0),0,IF(pr!V10=0,0,THERMOQUEEN!V18))</f>
        <v>884.4211835483688</v>
      </c>
      <c r="I42" s="30">
        <f>IF(OR(I$35=0,$S42=0),0,IF(pr!W10=0,0,THERMOQUEEN!W18))</f>
        <v>1120.0446423264557</v>
      </c>
      <c r="J42" s="30">
        <f>IF(OR(J$35=0,$S42=0),0,IF(pr!X10=0,0,THERMOQUEEN!X18))</f>
        <v>1347.9518570827877</v>
      </c>
      <c r="K42" s="30">
        <f>IF(OR(K$35=0,$S42=0),0,IF(pr!Y10=0,0,THERMOQUEEN!Y18))</f>
        <v>1567.5289599396767</v>
      </c>
      <c r="L42" s="30">
        <f>IF(OR(L$35=0,$S42=0),0,IF(pr!Z10=0,0,THERMOQUEEN!Z18))</f>
        <v>2162.4096040634736</v>
      </c>
      <c r="M42" s="30">
        <f>IF(OR(M$35=0,$S42=0),0,IF(pr!AA10=0,0,THERMOQUEEN!AA18))</f>
        <v>1271.6283535130517</v>
      </c>
      <c r="N42" s="30">
        <f>IF(OR(N$35=0,$S42=0),0,IF(pr!AB10=0,0,THERMOQUEEN!AB18))</f>
        <v>1602.3550472058157</v>
      </c>
      <c r="O42" s="30">
        <f>IF(OR(O$35=0,$S42=0),0,IF(pr!AC10=0,0,THERMOQUEEN!AC18))</f>
        <v>1923.2122137040246</v>
      </c>
      <c r="P42" s="30">
        <f>IF(OR(P$35=0,$S42=0),0,IF(pr!AD10=0,0,THERMOQUEEN!AD18))</f>
        <v>2222.4496127728316</v>
      </c>
      <c r="Q42" s="30">
        <f>IF(OR(Q$35=0,$S42=0),0,IF(pr!AE10=0,0,THERMOQUEEN!AE18))</f>
        <v>3007.813404839358</v>
      </c>
      <c r="R42" s="44">
        <v>700</v>
      </c>
      <c r="S42" s="20">
        <f>IF(AND($I$11=pr!$B$28,$L$11=pr!$E$28),1,IF(AND(R42&gt;=$I$11,R42&lt;=$L$11),1,0))</f>
        <v>1</v>
      </c>
    </row>
    <row r="43" spans="2:19" ht="11.25">
      <c r="B43" s="44">
        <v>800</v>
      </c>
      <c r="C43" s="30">
        <f>IF(OR(C$35=0,$S43=0),0,IF(pr!Q11=0,0,THERMOQUEEN!G19))</f>
        <v>0</v>
      </c>
      <c r="D43" s="30">
        <f>IF(OR(D$35=0,$S43=0),0,IF(pr!R11=0,0,THERMOQUEEN!H19))</f>
        <v>749.6038192875701</v>
      </c>
      <c r="E43" s="30">
        <f>IF(OR(E$35=0,$S43=0),0,IF(pr!S11=0,0,THERMOQUEEN!I19))</f>
        <v>922.7366904201832</v>
      </c>
      <c r="F43" s="30">
        <f>IF(OR(F$35=0,$S43=0),0,IF(pr!T11=0,0,THERMOQUEEN!J19))</f>
        <v>1092.513021657427</v>
      </c>
      <c r="G43" s="30">
        <f>IF(OR(G$35=0,$S43=0),0,IF(pr!U11=0,0,THERMOQUEEN!K19))</f>
        <v>1366.34183306555</v>
      </c>
      <c r="H43" s="30">
        <f>IF(OR(H$35=0,$S43=0),0,IF(pr!V11=0,0,THERMOQUEEN!V19))</f>
        <v>1010.7670669124216</v>
      </c>
      <c r="I43" s="30">
        <f>IF(OR(I$35=0,$S43=0),0,IF(pr!W11=0,0,THERMOQUEEN!W19))</f>
        <v>1280.0510198016639</v>
      </c>
      <c r="J43" s="30">
        <f>IF(OR(J$35=0,$S43=0),0,IF(pr!X11=0,0,THERMOQUEEN!X19))</f>
        <v>1540.5164080946145</v>
      </c>
      <c r="K43" s="30">
        <f>IF(OR(K$35=0,$S43=0),0,IF(pr!Y11=0,0,THERMOQUEEN!Y19))</f>
        <v>1791.4616685024878</v>
      </c>
      <c r="L43" s="30">
        <f>IF(OR(L$35=0,$S43=0),0,IF(pr!Z11=0,0,THERMOQUEEN!Z19))</f>
        <v>2471.325261786827</v>
      </c>
      <c r="M43" s="30">
        <f>IF(OR(M$35=0,$S43=0),0,IF(pr!AA11=0,0,THERMOQUEEN!AA19))</f>
        <v>1453.2895468720592</v>
      </c>
      <c r="N43" s="30">
        <f>IF(OR(N$35=0,$S43=0),0,IF(pr!AB11=0,0,THERMOQUEEN!AB19))</f>
        <v>1831.2629110923608</v>
      </c>
      <c r="O43" s="30">
        <f>IF(OR(O$35=0,$S43=0),0,IF(pr!AC11=0,0,THERMOQUEEN!AC19))</f>
        <v>2197.9568156617424</v>
      </c>
      <c r="P43" s="30">
        <f>IF(OR(P$35=0,$S43=0),0,IF(pr!AD11=0,0,THERMOQUEEN!AD19))</f>
        <v>2539.942414597522</v>
      </c>
      <c r="Q43" s="30">
        <f>IF(OR(Q$35=0,$S43=0),0,IF(pr!AE11=0,0,THERMOQUEEN!AE19))</f>
        <v>3437.5010341021243</v>
      </c>
      <c r="R43" s="44">
        <v>800</v>
      </c>
      <c r="S43" s="20">
        <f>IF(AND($I$11=pr!$B$28,$L$11=pr!$E$28),1,IF(AND(R43&gt;=$I$11,R43&lt;=$L$11),1,0))</f>
        <v>1</v>
      </c>
    </row>
    <row r="44" spans="2:19" ht="11.25">
      <c r="B44" s="44">
        <v>900</v>
      </c>
      <c r="C44" s="30">
        <f>IF(OR(C$35=0,$S44=0),0,IF(pr!Q12=0,0,THERMOQUEEN!G20))</f>
        <v>0</v>
      </c>
      <c r="D44" s="30">
        <f>IF(OR(D$35=0,$S44=0),0,IF(pr!R12=0,0,THERMOQUEEN!H20))</f>
        <v>843.3042966985164</v>
      </c>
      <c r="E44" s="30">
        <f>IF(OR(E$35=0,$S44=0),0,IF(pr!S12=0,0,THERMOQUEEN!I20))</f>
        <v>1038.0787767227062</v>
      </c>
      <c r="F44" s="30">
        <f>IF(OR(F$35=0,$S44=0),0,IF(pr!T12=0,0,THERMOQUEEN!J20))</f>
        <v>1229.0771493646055</v>
      </c>
      <c r="G44" s="30">
        <f>IF(OR(G$35=0,$S44=0),0,IF(pr!U12=0,0,THERMOQUEEN!K20))</f>
        <v>1537.1345621987439</v>
      </c>
      <c r="H44" s="30">
        <f>IF(OR(H$35=0,$S44=0),0,IF(pr!V12=0,0,THERMOQUEEN!V20))</f>
        <v>1137.1129502764743</v>
      </c>
      <c r="I44" s="30">
        <f>IF(OR(I$35=0,$S44=0),0,IF(pr!W12=0,0,THERMOQUEEN!W20))</f>
        <v>1440.0573972768718</v>
      </c>
      <c r="J44" s="30">
        <f>IF(OR(J$35=0,$S44=0),0,IF(pr!X12=0,0,THERMOQUEEN!X20))</f>
        <v>1733.080959106441</v>
      </c>
      <c r="K44" s="30">
        <f>IF(OR(K$35=0,$S44=0),0,IF(pr!Y12=0,0,THERMOQUEEN!Y20))</f>
        <v>2015.3943770652986</v>
      </c>
      <c r="L44" s="30">
        <f>IF(OR(L$35=0,$S44=0),0,IF(pr!Z12=0,0,THERMOQUEEN!Z20))</f>
        <v>2780.2409195101804</v>
      </c>
      <c r="M44" s="30">
        <f>IF(OR(M$35=0,$S44=0),0,IF(pr!AA12=0,0,THERMOQUEEN!AA20))</f>
        <v>1634.9507402310664</v>
      </c>
      <c r="N44" s="30">
        <f>IF(OR(N$35=0,$S44=0),0,IF(pr!AB12=0,0,THERMOQUEEN!AB20))</f>
        <v>2060.170774978906</v>
      </c>
      <c r="O44" s="30">
        <f>IF(OR(O$35=0,$S44=0),0,IF(pr!AC12=0,0,THERMOQUEEN!AC20))</f>
        <v>2472.7014176194602</v>
      </c>
      <c r="P44" s="30">
        <f>IF(OR(P$35=0,$S44=0),0,IF(pr!AD12=0,0,THERMOQUEEN!AD20))</f>
        <v>2857.4352164222123</v>
      </c>
      <c r="Q44" s="30">
        <f>IF(OR(Q$35=0,$S44=0),0,IF(pr!AE12=0,0,THERMOQUEEN!AE20))</f>
        <v>3867.1886633648896</v>
      </c>
      <c r="R44" s="44">
        <v>900</v>
      </c>
      <c r="S44" s="20">
        <f>IF(AND($I$11=pr!$B$28,$L$11=pr!$E$28),1,IF(AND(R44&gt;=$I$11,R44&lt;=$L$11),1,0))</f>
        <v>1</v>
      </c>
    </row>
    <row r="45" spans="2:19" ht="11.25">
      <c r="B45" s="44">
        <v>1000</v>
      </c>
      <c r="C45" s="30">
        <f>IF(OR(C$35=0,$S45=0),0,IF(pr!Q13=0,0,THERMOQUEEN!G21))</f>
        <v>0</v>
      </c>
      <c r="D45" s="30">
        <f>IF(OR(D$35=0,$S45=0),0,IF(pr!R13=0,0,THERMOQUEEN!H21))</f>
        <v>937.0047741094626</v>
      </c>
      <c r="E45" s="30">
        <f>IF(OR(E$35=0,$S45=0),0,IF(pr!S13=0,0,THERMOQUEEN!I21))</f>
        <v>1153.420863025229</v>
      </c>
      <c r="F45" s="30">
        <f>IF(OR(F$35=0,$S45=0),0,IF(pr!T13=0,0,THERMOQUEEN!J21))</f>
        <v>1365.6412770717839</v>
      </c>
      <c r="G45" s="30">
        <f>IF(OR(G$35=0,$S45=0),0,IF(pr!U13=0,0,THERMOQUEEN!K21))</f>
        <v>1707.9272913319376</v>
      </c>
      <c r="H45" s="30">
        <f>IF(OR(H$35=0,$S45=0),0,IF(pr!V13=0,0,THERMOQUEEN!V21))</f>
        <v>1263.458833640527</v>
      </c>
      <c r="I45" s="30">
        <f>IF(OR(I$35=0,$S45=0),0,IF(pr!W13=0,0,THERMOQUEEN!W21))</f>
        <v>1600.0637747520798</v>
      </c>
      <c r="J45" s="30">
        <f>IF(OR(J$35=0,$S45=0),0,IF(pr!X13=0,0,THERMOQUEEN!X21))</f>
        <v>1925.645510118268</v>
      </c>
      <c r="K45" s="30">
        <f>IF(OR(K$35=0,$S45=0),0,IF(pr!Y13=0,0,THERMOQUEEN!Y21))</f>
        <v>2239.3270856281097</v>
      </c>
      <c r="L45" s="30">
        <f>IF(OR(L$35=0,$S45=0),0,IF(pr!Z13=0,0,THERMOQUEEN!Z21))</f>
        <v>3089.156577233534</v>
      </c>
      <c r="M45" s="30">
        <f>IF(OR(M$35=0,$S45=0),0,IF(pr!AA13=0,0,THERMOQUEEN!AA21))</f>
        <v>1816.611933590074</v>
      </c>
      <c r="N45" s="30">
        <f>IF(OR(N$35=0,$S45=0),0,IF(pr!AB13=0,0,THERMOQUEEN!AB21))</f>
        <v>2289.078638865451</v>
      </c>
      <c r="O45" s="30">
        <f>IF(OR(O$35=0,$S45=0),0,IF(pr!AC13=0,0,THERMOQUEEN!AC21))</f>
        <v>2747.446019577178</v>
      </c>
      <c r="P45" s="30">
        <f>IF(OR(P$35=0,$S45=0),0,IF(pr!AD13=0,0,THERMOQUEEN!AD21))</f>
        <v>3174.9280182469024</v>
      </c>
      <c r="Q45" s="30">
        <f>IF(OR(Q$35=0,$S45=0),0,IF(pr!AE13=0,0,THERMOQUEEN!AE21))</f>
        <v>4296.876292627655</v>
      </c>
      <c r="R45" s="44">
        <v>1000</v>
      </c>
      <c r="S45" s="20">
        <f>IF(AND($I$11=pr!$B$28,$L$11=pr!$E$28),1,IF(AND(R45&gt;=$I$11,R45&lt;=$L$11),1,0))</f>
        <v>1</v>
      </c>
    </row>
    <row r="46" spans="2:19" ht="11.25">
      <c r="B46" s="44">
        <v>1100</v>
      </c>
      <c r="C46" s="30">
        <f>IF(OR(C$35=0,$S46=0),0,IF(pr!Q14=0,0,THERMOQUEEN!G22))</f>
        <v>0</v>
      </c>
      <c r="D46" s="30">
        <f>IF(OR(D$35=0,$S46=0),0,IF(pr!R14=0,0,THERMOQUEEN!H22))</f>
        <v>1030.7052515204089</v>
      </c>
      <c r="E46" s="30">
        <f>IF(OR(E$35=0,$S46=0),0,IF(pr!S14=0,0,THERMOQUEEN!I22))</f>
        <v>1268.762949327752</v>
      </c>
      <c r="F46" s="30">
        <f>IF(OR(F$35=0,$S46=0),0,IF(pr!T14=0,0,THERMOQUEEN!J22))</f>
        <v>1502.2054047789622</v>
      </c>
      <c r="G46" s="30">
        <f>IF(OR(G$35=0,$S46=0),0,IF(pr!U14=0,0,THERMOQUEEN!K22))</f>
        <v>1878.720020465131</v>
      </c>
      <c r="H46" s="30">
        <f>IF(OR(H$35=0,$S46=0),0,IF(pr!V14=0,0,THERMOQUEEN!V22))</f>
        <v>1389.8047170045797</v>
      </c>
      <c r="I46" s="30">
        <f>IF(OR(I$35=0,$S46=0),0,IF(pr!W14=0,0,THERMOQUEEN!W22))</f>
        <v>1760.0701522272877</v>
      </c>
      <c r="J46" s="30">
        <f>IF(OR(J$35=0,$S46=0),0,IF(pr!X14=0,0,THERMOQUEEN!X22))</f>
        <v>2118.210061130095</v>
      </c>
      <c r="K46" s="30">
        <f>IF(OR(K$35=0,$S46=0),0,IF(pr!Y14=0,0,THERMOQUEEN!Y22))</f>
        <v>2463.2597941909203</v>
      </c>
      <c r="L46" s="30">
        <f>IF(OR(L$35=0,$S46=0),0,IF(pr!Z14=0,0,THERMOQUEEN!Z22))</f>
        <v>3398.072234956887</v>
      </c>
      <c r="M46" s="30">
        <f>IF(OR(M$35=0,$S46=0),0,IF(pr!AA14=0,0,THERMOQUEEN!AA22))</f>
        <v>1998.2731269490814</v>
      </c>
      <c r="N46" s="30">
        <f>IF(OR(N$35=0,$S46=0),0,IF(pr!AB14=0,0,THERMOQUEEN!AB22))</f>
        <v>2517.9865027519963</v>
      </c>
      <c r="O46" s="30">
        <f>IF(OR(O$35=0,$S46=0),0,IF(pr!AC14=0,0,THERMOQUEEN!AC22))</f>
        <v>3022.1906215348963</v>
      </c>
      <c r="P46" s="30">
        <f>IF(OR(P$35=0,$S46=0),0,IF(pr!AD14=0,0,THERMOQUEEN!AD22))</f>
        <v>3492.4208200715925</v>
      </c>
      <c r="Q46" s="30">
        <f>IF(OR(Q$35=0,$S46=0),0,IF(pr!AE14=0,0,THERMOQUEEN!AE22))</f>
        <v>4726.563921890421</v>
      </c>
      <c r="R46" s="44">
        <v>1100</v>
      </c>
      <c r="S46" s="20">
        <f>IF(AND($I$11=pr!$B$28,$L$11=pr!$E$28),1,IF(AND(R46&gt;=$I$11,R46&lt;=$L$11),1,0))</f>
        <v>1</v>
      </c>
    </row>
    <row r="47" spans="2:19" ht="11.25">
      <c r="B47" s="44">
        <v>1200</v>
      </c>
      <c r="C47" s="30">
        <f>IF(OR(C$35=0,$S47=0),0,IF(pr!Q15=0,0,THERMOQUEEN!G23))</f>
        <v>0</v>
      </c>
      <c r="D47" s="30">
        <f>IF(OR(D$35=0,$S47=0),0,IF(pr!R15=0,0,THERMOQUEEN!H23))</f>
        <v>1124.405728931355</v>
      </c>
      <c r="E47" s="30">
        <f>IF(OR(E$35=0,$S47=0),0,IF(pr!S15=0,0,THERMOQUEEN!I23))</f>
        <v>1384.1050356302749</v>
      </c>
      <c r="F47" s="30">
        <f>IF(OR(F$35=0,$S47=0),0,IF(pr!T15=0,0,THERMOQUEEN!J23))</f>
        <v>1638.7695324861406</v>
      </c>
      <c r="G47" s="30">
        <f>IF(OR(G$35=0,$S47=0),0,IF(pr!U15=0,0,THERMOQUEEN!K23))</f>
        <v>2049.5127495983247</v>
      </c>
      <c r="H47" s="30">
        <f>IF(OR(H$35=0,$S47=0),0,IF(pr!V15=0,0,THERMOQUEEN!V23))</f>
        <v>1516.1506003686325</v>
      </c>
      <c r="I47" s="30">
        <f>IF(OR(I$35=0,$S47=0),0,IF(pr!W15=0,0,THERMOQUEEN!W23))</f>
        <v>1920.0765297024957</v>
      </c>
      <c r="J47" s="30">
        <f>IF(OR(J$35=0,$S47=0),0,IF(pr!X15=0,0,THERMOQUEEN!X23))</f>
        <v>2310.774612141922</v>
      </c>
      <c r="K47" s="30">
        <f>IF(OR(K$35=0,$S47=0),0,IF(pr!Y15=0,0,THERMOQUEEN!Y23))</f>
        <v>2687.192502753732</v>
      </c>
      <c r="L47" s="30">
        <f>IF(OR(L$35=0,$S47=0),0,IF(pr!Z15=0,0,THERMOQUEEN!Z23))</f>
        <v>3706.9878926802407</v>
      </c>
      <c r="M47" s="30">
        <f>IF(OR(M$35=0,$S47=0),0,IF(pr!AA15=0,0,THERMOQUEEN!AA23))</f>
        <v>2179.934320308089</v>
      </c>
      <c r="N47" s="30">
        <f>IF(OR(N$35=0,$S47=0),0,IF(pr!AB15=0,0,THERMOQUEEN!AB23))</f>
        <v>2746.894366638541</v>
      </c>
      <c r="O47" s="30">
        <f>IF(OR(O$35=0,$S47=0),0,IF(pr!AC15=0,0,THERMOQUEEN!AC23))</f>
        <v>3296.9352234926137</v>
      </c>
      <c r="P47" s="30">
        <f>IF(OR(P$35=0,$S47=0),0,IF(pr!AD15=0,0,THERMOQUEEN!AD23))</f>
        <v>3809.9136218962826</v>
      </c>
      <c r="Q47" s="30">
        <f>IF(OR(Q$35=0,$S47=0),0,IF(pr!AE15=0,0,THERMOQUEEN!AE23))</f>
        <v>5156.251551153186</v>
      </c>
      <c r="R47" s="44">
        <v>1200</v>
      </c>
      <c r="S47" s="20">
        <f>IF(AND($I$11=pr!$B$28,$L$11=pr!$E$28),1,IF(AND(R47&gt;=$I$11,R47&lt;=$L$11),1,0))</f>
        <v>1</v>
      </c>
    </row>
    <row r="48" spans="2:19" ht="11.25">
      <c r="B48" s="44">
        <v>1400</v>
      </c>
      <c r="C48" s="30">
        <f>IF(OR(C$35=0,$S48=0),0,IF(pr!Q16=0,0,THERMOQUEEN!G24))</f>
        <v>0</v>
      </c>
      <c r="D48" s="30">
        <f>IF(OR(D$35=0,$S48=0),0,IF(pr!R16=0,0,THERMOQUEEN!H24))</f>
        <v>1311.8066837532479</v>
      </c>
      <c r="E48" s="30">
        <f>IF(OR(E$35=0,$S48=0),0,IF(pr!S16=0,0,THERMOQUEEN!I24))</f>
        <v>1614.7892082353205</v>
      </c>
      <c r="F48" s="30">
        <f>IF(OR(F$35=0,$S48=0),0,IF(pr!T16=0,0,THERMOQUEEN!J24))</f>
        <v>1911.8977879004974</v>
      </c>
      <c r="G48" s="30">
        <f>IF(OR(G$35=0,$S48=0),0,IF(pr!U16=0,0,THERMOQUEEN!K24))</f>
        <v>2391.0982078647125</v>
      </c>
      <c r="H48" s="30">
        <f>IF(OR(H$35=0,$S48=0),0,IF(pr!V16=0,0,THERMOQUEEN!V24))</f>
        <v>1768.8423670967377</v>
      </c>
      <c r="I48" s="30">
        <f>IF(OR(I$35=0,$S48=0),0,IF(pr!W16=0,0,THERMOQUEEN!W24))</f>
        <v>2240.0892846529114</v>
      </c>
      <c r="J48" s="30">
        <f>IF(OR(J$35=0,$S48=0),0,IF(pr!X16=0,0,THERMOQUEEN!X24))</f>
        <v>2695.9037141655754</v>
      </c>
      <c r="K48" s="30">
        <f>IF(OR(K$35=0,$S48=0),0,IF(pr!Y16=0,0,THERMOQUEEN!Y24))</f>
        <v>3135.0579198793534</v>
      </c>
      <c r="L48" s="30">
        <f>IF(OR(L$35=0,$S48=0),0,IF(pr!Z16=0,0,THERMOQUEEN!Z24))</f>
        <v>4324.819208126947</v>
      </c>
      <c r="M48" s="30">
        <f>IF(OR(M$35=0,$S48=0),0,IF(pr!AA16=0,0,THERMOQUEEN!AA24))</f>
        <v>2543.2567070261034</v>
      </c>
      <c r="N48" s="30">
        <f>IF(OR(N$35=0,$S48=0),0,IF(pr!AB16=0,0,THERMOQUEEN!AB24))</f>
        <v>3204.7100944116314</v>
      </c>
      <c r="O48" s="30">
        <f>IF(OR(O$35=0,$S48=0),0,IF(pr!AC16=0,0,THERMOQUEEN!AC24))</f>
        <v>3846.4244274080493</v>
      </c>
      <c r="P48" s="30">
        <f>IF(OR(P$35=0,$S48=0),0,IF(pr!AD16=0,0,THERMOQUEEN!AD24))</f>
        <v>4444.899225545663</v>
      </c>
      <c r="Q48" s="30">
        <f>IF(OR(Q$35=0,$S48=0),0,IF(pr!AE16=0,0,THERMOQUEEN!AE24))</f>
        <v>6015.626809678716</v>
      </c>
      <c r="R48" s="44">
        <v>1400</v>
      </c>
      <c r="S48" s="20">
        <f>IF(AND($I$11=pr!$B$28,$L$11=pr!$E$28),1,IF(AND(R48&gt;=$I$11,R48&lt;=$L$11),1,0))</f>
        <v>1</v>
      </c>
    </row>
    <row r="49" spans="2:19" ht="11.25">
      <c r="B49" s="44">
        <v>1600</v>
      </c>
      <c r="C49" s="30">
        <f>IF(OR(C$35=0,$S49=0),0,IF(pr!Q17=0,0,THERMOQUEEN!G25))</f>
        <v>0</v>
      </c>
      <c r="D49" s="30">
        <f>IF(OR(D$35=0,$S49=0),0,IF(pr!R17=0,0,THERMOQUEEN!H25))</f>
        <v>1499.2076385751402</v>
      </c>
      <c r="E49" s="30">
        <f>IF(OR(E$35=0,$S49=0),0,IF(pr!S17=0,0,THERMOQUEEN!I25))</f>
        <v>1845.4733808403664</v>
      </c>
      <c r="F49" s="30">
        <f>IF(OR(F$35=0,$S49=0),0,IF(pr!T17=0,0,THERMOQUEEN!J25))</f>
        <v>2185.026043314854</v>
      </c>
      <c r="G49" s="30">
        <f>IF(OR(G$35=0,$S49=0),0,IF(pr!U17=0,0,THERMOQUEEN!K25))</f>
        <v>2732.6836661311</v>
      </c>
      <c r="H49" s="30">
        <f>IF(OR(H$35=0,$S49=0),0,IF(pr!V17=0,0,THERMOQUEEN!V25))</f>
        <v>2021.5341338248431</v>
      </c>
      <c r="I49" s="30">
        <f>IF(OR(I$35=0,$S49=0),0,IF(pr!W17=0,0,THERMOQUEEN!W25))</f>
        <v>2560.1020396033277</v>
      </c>
      <c r="J49" s="30">
        <f>IF(OR(J$35=0,$S49=0),0,IF(pr!X17=0,0,THERMOQUEEN!X25))</f>
        <v>3081.032816189229</v>
      </c>
      <c r="K49" s="30">
        <f>IF(OR(K$35=0,$S49=0),0,IF(pr!Y17=0,0,THERMOQUEEN!Y25))</f>
        <v>3582.9233370049756</v>
      </c>
      <c r="L49" s="30">
        <f>IF(OR(L$35=0,$S49=0),0,IF(pr!Z17=0,0,THERMOQUEEN!Z25))</f>
        <v>4942.650523573654</v>
      </c>
      <c r="M49" s="30">
        <f>IF(OR(M$35=0,$S49=0),0,IF(pr!AA17=0,0,THERMOQUEEN!AA25))</f>
        <v>2906.5790937441184</v>
      </c>
      <c r="N49" s="30">
        <f>IF(OR(N$35=0,$S49=0),0,IF(pr!AB17=0,0,THERMOQUEEN!AB25))</f>
        <v>3662.5258221847216</v>
      </c>
      <c r="O49" s="30">
        <f>IF(OR(O$35=0,$S49=0),0,IF(pr!AC17=0,0,THERMOQUEEN!AC25))</f>
        <v>4395.913631323485</v>
      </c>
      <c r="P49" s="30">
        <f>IF(OR(P$35=0,$S49=0),0,IF(pr!AD17=0,0,THERMOQUEEN!AD25))</f>
        <v>5079.884829195044</v>
      </c>
      <c r="Q49" s="30">
        <f>IF(OR(Q$35=0,$S49=0),0,IF(pr!AE17=0,0,THERMOQUEEN!AE25))</f>
        <v>6875.002068204249</v>
      </c>
      <c r="R49" s="44">
        <v>1600</v>
      </c>
      <c r="S49" s="20">
        <f>IF(AND($I$11=pr!$B$28,$L$11=pr!$E$28),1,IF(AND(R49&gt;=$I$11,R49&lt;=$L$11),1,0))</f>
        <v>1</v>
      </c>
    </row>
    <row r="50" spans="2:19" ht="11.25">
      <c r="B50" s="44">
        <v>1800</v>
      </c>
      <c r="C50" s="30">
        <f>IF(OR(C$35=0,$S50=0),0,IF(pr!Q18=0,0,THERMOQUEEN!G26))</f>
        <v>0</v>
      </c>
      <c r="D50" s="30">
        <f>IF(OR(D$35=0,$S50=0),0,IF(pr!R18=0,0,THERMOQUEEN!H26))</f>
        <v>1686.6085933970328</v>
      </c>
      <c r="E50" s="30">
        <f>IF(OR(E$35=0,$S50=0),0,IF(pr!S18=0,0,THERMOQUEEN!I26))</f>
        <v>2076.1575534454123</v>
      </c>
      <c r="F50" s="30">
        <f>IF(OR(F$35=0,$S50=0),0,IF(pr!T18=0,0,THERMOQUEEN!J26))</f>
        <v>2458.154298729211</v>
      </c>
      <c r="G50" s="30">
        <f>IF(OR(G$35=0,$S50=0),0,IF(pr!U18=0,0,THERMOQUEEN!K26))</f>
        <v>3074.2691243974878</v>
      </c>
      <c r="H50" s="30">
        <f>IF(OR(H$35=0,$S50=0),0,IF(pr!V18=0,0,THERMOQUEEN!V26))</f>
        <v>2274.2259005529486</v>
      </c>
      <c r="I50" s="30">
        <f>IF(OR(I$35=0,$S50=0),0,IF(pr!W18=0,0,THERMOQUEEN!W26))</f>
        <v>2880.1147945537436</v>
      </c>
      <c r="J50" s="30">
        <f>IF(OR(J$35=0,$S50=0),0,IF(pr!X18=0,0,THERMOQUEEN!X26))</f>
        <v>3466.161918212882</v>
      </c>
      <c r="K50" s="30">
        <f>IF(OR(K$35=0,$S50=0),0,IF(pr!Y18=0,0,THERMOQUEEN!Y26))</f>
        <v>4030.788754130597</v>
      </c>
      <c r="L50" s="30">
        <f>IF(OR(L$35=0,$S50=0),0,IF(pr!Z18=0,0,THERMOQUEEN!Z26))</f>
        <v>5560.481839020361</v>
      </c>
      <c r="M50" s="30">
        <f>IF(OR(M$35=0,$S50=0),0,IF(pr!AA18=0,0,THERMOQUEEN!AA26))</f>
        <v>3269.901480462133</v>
      </c>
      <c r="N50" s="30">
        <f>IF(OR(N$35=0,$S50=0),0,IF(pr!AB18=0,0,THERMOQUEEN!AB26))</f>
        <v>4120.341549957812</v>
      </c>
      <c r="O50" s="30">
        <f>IF(OR(O$35=0,$S50=0),0,IF(pr!AC18=0,0,THERMOQUEEN!AC26))</f>
        <v>4945.4028352389205</v>
      </c>
      <c r="P50" s="30">
        <f>IF(OR(P$35=0,$S50=0),0,IF(pr!AD18=0,0,THERMOQUEEN!AD26))</f>
        <v>5714.870432844425</v>
      </c>
      <c r="Q50" s="30">
        <f>IF(OR(Q$35=0,$S50=0),0,IF(pr!AE18=0,0,THERMOQUEEN!AE26))</f>
        <v>7734.377326729779</v>
      </c>
      <c r="R50" s="44">
        <v>1800</v>
      </c>
      <c r="S50" s="20">
        <f>IF(AND($I$11=pr!$B$28,$L$11=pr!$E$28),1,IF(AND(R50&gt;=$I$11,R50&lt;=$L$11),1,0))</f>
        <v>1</v>
      </c>
    </row>
    <row r="51" spans="2:19" ht="11.25">
      <c r="B51" s="44">
        <v>2000</v>
      </c>
      <c r="C51" s="30">
        <f>IF(OR(C$35=0,$S51=0),0,IF(pr!Q19=0,0,THERMOQUEEN!G27))</f>
        <v>0</v>
      </c>
      <c r="D51" s="30">
        <f>IF(OR(D$35=0,$S51=0),0,IF(pr!R19=0,0,THERMOQUEEN!H27))</f>
        <v>1874.0095482189251</v>
      </c>
      <c r="E51" s="30">
        <f>IF(OR(E$35=0,$S51=0),0,IF(pr!S19=0,0,THERMOQUEEN!I27))</f>
        <v>2306.841726050458</v>
      </c>
      <c r="F51" s="30">
        <f>IF(OR(F$35=0,$S51=0),0,IF(pr!T19=0,0,THERMOQUEEN!J27))</f>
        <v>2731.2825541435677</v>
      </c>
      <c r="G51" s="30">
        <f>IF(OR(G$35=0,$S51=0),0,IF(pr!U19=0,0,THERMOQUEEN!K27))</f>
        <v>3415.854582663875</v>
      </c>
      <c r="H51" s="30">
        <f>IF(OR(H$35=0,$S51=0),0,IF(pr!V19=0,0,THERMOQUEEN!V27))</f>
        <v>2526.917667281054</v>
      </c>
      <c r="I51" s="30">
        <f>IF(OR(I$35=0,$S51=0),0,IF(pr!W19=0,0,THERMOQUEEN!W27))</f>
        <v>3200.1275495041596</v>
      </c>
      <c r="J51" s="30">
        <f>IF(OR(J$35=0,$S51=0),0,IF(pr!X19=0,0,THERMOQUEEN!X27))</f>
        <v>3851.291020236536</v>
      </c>
      <c r="K51" s="30">
        <f>IF(OR(K$35=0,$S51=0),0,IF(pr!Y19=0,0,THERMOQUEEN!Y27))</f>
        <v>4478.654171256219</v>
      </c>
      <c r="L51" s="30">
        <f>IF(OR(L$35=0,$S51=0),0,IF(pr!Z19=0,0,THERMOQUEEN!Z27))</f>
        <v>6178.313154467068</v>
      </c>
      <c r="M51" s="30">
        <f>IF(OR(M$35=0,$S51=0),0,IF(pr!AA19=0,0,THERMOQUEEN!AA27))</f>
        <v>3633.223867180148</v>
      </c>
      <c r="N51" s="30">
        <f>IF(OR(N$35=0,$S51=0),0,IF(pr!AB19=0,0,THERMOQUEEN!AB27))</f>
        <v>4578.157277730902</v>
      </c>
      <c r="O51" s="30">
        <f>IF(OR(O$35=0,$S51=0),0,IF(pr!AC19=0,0,THERMOQUEEN!AC27))</f>
        <v>5494.892039154356</v>
      </c>
      <c r="P51" s="30">
        <f>IF(OR(P$35=0,$S51=0),0,IF(pr!AD19=0,0,THERMOQUEEN!AD27))</f>
        <v>6349.856036493805</v>
      </c>
      <c r="Q51" s="30">
        <f>IF(OR(Q$35=0,$S51=0),0,IF(pr!AE19=0,0,THERMOQUEEN!AE27))</f>
        <v>8593.75258525531</v>
      </c>
      <c r="R51" s="44">
        <v>2000</v>
      </c>
      <c r="S51" s="20">
        <f>IF(AND($I$11=pr!$B$28,$L$11=pr!$E$28),1,IF(AND(R51&gt;=$I$11,R51&lt;=$L$11),1,0))</f>
        <v>1</v>
      </c>
    </row>
    <row r="52" spans="2:19" ht="11.25">
      <c r="B52" s="44">
        <v>2200</v>
      </c>
      <c r="C52" s="30">
        <f>IF(OR(C$35=0,$S52=0),0,IF(pr!Q20=0,0,THERMOQUEEN!G28))</f>
        <v>0</v>
      </c>
      <c r="D52" s="30">
        <f>IF(OR(D$35=0,$S52=0),0,IF(pr!R20=0,0,THERMOQUEEN!H28))</f>
        <v>2061.4105030408177</v>
      </c>
      <c r="E52" s="30">
        <f>IF(OR(E$35=0,$S52=0),0,IF(pr!S20=0,0,THERMOQUEEN!I28))</f>
        <v>2537.525898655504</v>
      </c>
      <c r="F52" s="30">
        <f>IF(OR(F$35=0,$S52=0),0,IF(pr!T20=0,0,THERMOQUEEN!J28))</f>
        <v>3004.4108095579245</v>
      </c>
      <c r="G52" s="30">
        <f>IF(OR(G$35=0,$S52=0),0,IF(pr!U20=0,0,THERMOQUEEN!K28))</f>
        <v>3757.440040930262</v>
      </c>
      <c r="H52" s="30">
        <f>IF(OR(H$35=0,$S52=0),0,IF(pr!V20=0,0,THERMOQUEEN!V28))</f>
        <v>2779.6094340091595</v>
      </c>
      <c r="I52" s="30">
        <f>IF(OR(I$35=0,$S52=0),0,IF(pr!W20=0,0,THERMOQUEEN!W28))</f>
        <v>3520.1403044545755</v>
      </c>
      <c r="J52" s="30">
        <f>IF(OR(J$35=0,$S52=0),0,IF(pr!X20=0,0,THERMOQUEEN!X28))</f>
        <v>4236.42012226019</v>
      </c>
      <c r="K52" s="30">
        <f>IF(OR(K$35=0,$S52=0),0,IF(pr!Y20=0,0,THERMOQUEEN!Y28))</f>
        <v>4926.519588381841</v>
      </c>
      <c r="L52" s="30">
        <f>IF(OR(L$35=0,$S52=0),0,IF(pr!Z20=0,0,THERMOQUEEN!Z28))</f>
        <v>6796.144469913774</v>
      </c>
      <c r="M52" s="30">
        <f>IF(OR(M$35=0,$S52=0),0,IF(pr!AA20=0,0,THERMOQUEEN!AA28))</f>
        <v>3996.546253898163</v>
      </c>
      <c r="N52" s="30">
        <f>IF(OR(N$35=0,$S52=0),0,IF(pr!AB20=0,0,THERMOQUEEN!AB28))</f>
        <v>5035.973005503993</v>
      </c>
      <c r="O52" s="30">
        <f>IF(OR(O$35=0,$S52=0),0,IF(pr!AC20=0,0,THERMOQUEEN!AC28))</f>
        <v>6044.381243069793</v>
      </c>
      <c r="P52" s="30">
        <f>IF(OR(P$35=0,$S52=0),0,IF(pr!AD20=0,0,THERMOQUEEN!AD28))</f>
        <v>6984.841640143185</v>
      </c>
      <c r="Q52" s="30">
        <f>IF(OR(Q$35=0,$S52=0),0,IF(pr!AE20=0,0,THERMOQUEEN!AE28))</f>
        <v>9453.127843780841</v>
      </c>
      <c r="R52" s="44">
        <v>2200</v>
      </c>
      <c r="S52" s="20">
        <f>IF(AND($I$11=pr!$B$28,$L$11=pr!$E$28),1,IF(AND(R52&gt;=$I$11,R52&lt;=$L$11),1,0))</f>
        <v>1</v>
      </c>
    </row>
    <row r="53" spans="2:19" ht="11.25">
      <c r="B53" s="44">
        <v>2400</v>
      </c>
      <c r="C53" s="30">
        <f>IF(OR(C$35=0,$S53=0),0,IF(pr!Q21=0,0,THERMOQUEEN!G29))</f>
        <v>0</v>
      </c>
      <c r="D53" s="30">
        <f>IF(OR(D$35=0,$S53=0),0,IF(pr!R21=0,0,THERMOQUEEN!H29))</f>
        <v>2248.81145786271</v>
      </c>
      <c r="E53" s="30">
        <f>IF(OR(E$35=0,$S53=0),0,IF(pr!S21=0,0,THERMOQUEEN!I29))</f>
        <v>2768.2100712605497</v>
      </c>
      <c r="F53" s="30">
        <f>IF(OR(F$35=0,$S53=0),0,IF(pr!T21=0,0,THERMOQUEEN!J29))</f>
        <v>3277.5390649722813</v>
      </c>
      <c r="G53" s="30">
        <f>IF(OR(G$35=0,$S53=0),0,IF(pr!U21=0,0,THERMOQUEEN!K29))</f>
        <v>4099.025499196649</v>
      </c>
      <c r="H53" s="30">
        <f>IF(OR(H$35=0,$S53=0),0,IF(pr!V21=0,0,THERMOQUEEN!V29))</f>
        <v>3032.301200737265</v>
      </c>
      <c r="I53" s="30">
        <f>IF(OR(I$35=0,$S53=0),0,IF(pr!W21=0,0,THERMOQUEEN!W29))</f>
        <v>3840.1530594049914</v>
      </c>
      <c r="J53" s="30">
        <f>IF(OR(J$35=0,$S53=0),0,IF(pr!X21=0,0,THERMOQUEEN!X29))</f>
        <v>4621.549224283844</v>
      </c>
      <c r="K53" s="30">
        <f>IF(OR(K$35=0,$S53=0),0,IF(pr!Y21=0,0,THERMOQUEEN!Y29))</f>
        <v>5374.385005507464</v>
      </c>
      <c r="L53" s="30">
        <f>IF(OR(L$35=0,$S53=0),0,IF(pr!Z21=0,0,THERMOQUEEN!Z29))</f>
        <v>7413.9757853604815</v>
      </c>
      <c r="M53" s="30">
        <f>IF(OR(M$35=0,$S53=0),0,IF(pr!AA21=0,0,THERMOQUEEN!AA29))</f>
        <v>4359.868640616178</v>
      </c>
      <c r="N53" s="30">
        <f>IF(OR(N$35=0,$S53=0),0,IF(pr!AB21=0,0,THERMOQUEEN!AB29))</f>
        <v>5493.788733277082</v>
      </c>
      <c r="O53" s="30">
        <f>IF(OR(O$35=0,$S53=0),0,IF(pr!AC21=0,0,THERMOQUEEN!AC29))</f>
        <v>6593.870446985227</v>
      </c>
      <c r="P53" s="30">
        <f>IF(OR(P$35=0,$S53=0),0,IF(pr!AD21=0,0,THERMOQUEEN!AD29))</f>
        <v>7619.827243792565</v>
      </c>
      <c r="Q53" s="30">
        <f>IF(OR(Q$35=0,$S53=0),0,IF(pr!AE21=0,0,THERMOQUEEN!AE29))</f>
        <v>10312.503102306371</v>
      </c>
      <c r="R53" s="44">
        <v>2400</v>
      </c>
      <c r="S53" s="20">
        <f>IF(AND($I$11=pr!$B$28,$L$11=pr!$E$28),1,IF(AND(R53&gt;=$I$11,R53&lt;=$L$11),1,0))</f>
        <v>1</v>
      </c>
    </row>
    <row r="54" spans="2:19" ht="11.25">
      <c r="B54" s="44">
        <v>2600</v>
      </c>
      <c r="C54" s="30">
        <f>IF(OR(C$35=0,$S54=0),0,IF(pr!Q22=0,0,THERMOQUEEN!G30))</f>
        <v>0</v>
      </c>
      <c r="D54" s="30">
        <f>IF(OR(D$35=0,$S54=0),0,IF(pr!R22=0,0,THERMOQUEEN!H30))</f>
        <v>2436.212412684603</v>
      </c>
      <c r="E54" s="30">
        <f>IF(OR(E$35=0,$S54=0),0,IF(pr!S22=0,0,THERMOQUEEN!I30))</f>
        <v>2998.8942438655954</v>
      </c>
      <c r="F54" s="30">
        <f>IF(OR(F$35=0,$S54=0),0,IF(pr!T22=0,0,THERMOQUEEN!J30))</f>
        <v>3550.667320386638</v>
      </c>
      <c r="G54" s="30">
        <f>IF(OR(G$35=0,$S54=0),0,IF(pr!U22=0,0,THERMOQUEEN!K30))</f>
        <v>4440.610957463037</v>
      </c>
      <c r="H54" s="30">
        <f>IF(OR(H$35=0,$S54=0),0,IF(pr!V22=0,0,THERMOQUEEN!V30))</f>
        <v>3284.9929674653704</v>
      </c>
      <c r="I54" s="30">
        <f>IF(OR(I$35=0,$S54=0),0,IF(pr!W22=0,0,THERMOQUEEN!W30))</f>
        <v>4160.165814355408</v>
      </c>
      <c r="J54" s="30">
        <f>IF(OR(J$35=0,$S54=0),0,IF(pr!X22=0,0,THERMOQUEEN!X30))</f>
        <v>5006.678326307497</v>
      </c>
      <c r="K54" s="30">
        <f>IF(OR(K$35=0,$S54=0),0,IF(pr!Y22=0,0,THERMOQUEEN!Y30))</f>
        <v>5822.250422633086</v>
      </c>
      <c r="L54" s="30">
        <f>IF(OR(L$35=0,$S54=0),0,IF(pr!Z22=0,0,THERMOQUEEN!Z30))</f>
        <v>8031.807100807188</v>
      </c>
      <c r="M54" s="30">
        <f>IF(OR(M$35=0,$S54=0),0,IF(pr!AA22=0,0,THERMOQUEEN!AA30))</f>
        <v>4723.191027334192</v>
      </c>
      <c r="N54" s="30">
        <f>IF(OR(N$35=0,$S54=0),0,IF(pr!AB22=0,0,THERMOQUEEN!AB30))</f>
        <v>5951.604461050172</v>
      </c>
      <c r="O54" s="30">
        <f>IF(OR(O$35=0,$S54=0),0,IF(pr!AC22=0,0,THERMOQUEEN!AC30))</f>
        <v>7143.359650900663</v>
      </c>
      <c r="P54" s="30">
        <f>IF(OR(P$35=0,$S54=0),0,IF(pr!AD22=0,0,THERMOQUEEN!AD30))</f>
        <v>8254.812847441946</v>
      </c>
      <c r="Q54" s="30">
        <f>IF(OR(Q$35=0,$S54=0),0,IF(pr!AE22=0,0,THERMOQUEEN!AE30))</f>
        <v>11171.878360831903</v>
      </c>
      <c r="R54" s="44">
        <v>2600</v>
      </c>
      <c r="S54" s="20">
        <f>IF(AND($I$11=pr!$B$28,$L$11=pr!$E$28),1,IF(AND(R54&gt;=$I$11,R54&lt;=$L$11),1,0))</f>
        <v>1</v>
      </c>
    </row>
    <row r="55" spans="2:19" ht="11.25">
      <c r="B55" s="44">
        <v>3000</v>
      </c>
      <c r="C55" s="30">
        <f>IF(OR(C$35=0,$S55=0),0,IF(pr!Q23=0,0,THERMOQUEEN!G31))</f>
        <v>0</v>
      </c>
      <c r="D55" s="30">
        <f>IF(OR(D$35=0,$S55=0),0,IF(pr!R23=0,0,THERMOQUEEN!H31))</f>
        <v>2811.0143223283876</v>
      </c>
      <c r="E55" s="30">
        <f>IF(OR(E$35=0,$S55=0),0,IF(pr!S23=0,0,THERMOQUEEN!I31))</f>
        <v>3460.2625890756867</v>
      </c>
      <c r="F55" s="30">
        <f>IF(OR(F$35=0,$S55=0),0,IF(pr!T23=0,0,THERMOQUEEN!J31))</f>
        <v>4096.923831215352</v>
      </c>
      <c r="G55" s="30">
        <f>IF(OR(G$35=0,$S55=0),0,IF(pr!U23=0,0,THERMOQUEEN!K31))</f>
        <v>5123.781873995813</v>
      </c>
      <c r="H55" s="30">
        <f>IF(OR(H$35=0,$S55=0),0,IF(pr!V23=0,0,THERMOQUEEN!V31))</f>
        <v>3790.376500921581</v>
      </c>
      <c r="I55" s="30">
        <f>IF(OR(I$35=0,$S55=0),0,IF(pr!W23=0,0,THERMOQUEEN!W31))</f>
        <v>4800.19132425624</v>
      </c>
      <c r="J55" s="30">
        <f>IF(OR(J$35=0,$S55=0),0,IF(pr!X23=0,0,THERMOQUEEN!X31))</f>
        <v>5776.936530354805</v>
      </c>
      <c r="K55" s="30">
        <f>IF(OR(K$35=0,$S55=0),0,IF(pr!Y23=0,0,THERMOQUEEN!Y31))</f>
        <v>6717.981256884329</v>
      </c>
      <c r="L55" s="30">
        <f>IF(OR(L$35=0,$S55=0),0,IF(pr!Z23=0,0,THERMOQUEEN!Z31))</f>
        <v>9267.469731700601</v>
      </c>
      <c r="M55" s="30">
        <f>IF(OR(M$35=0,$S55=0),0,IF(pr!AA23=0,0,THERMOQUEEN!AA31))</f>
        <v>5449.835800770222</v>
      </c>
      <c r="N55" s="30">
        <f>IF(OR(N$35=0,$S55=0),0,IF(pr!AB23=0,0,THERMOQUEEN!AB31))</f>
        <v>6867.2359165963535</v>
      </c>
      <c r="O55" s="30">
        <f>IF(OR(O$35=0,$S55=0),0,IF(pr!AC23=0,0,THERMOQUEEN!AC31))</f>
        <v>8242.338058731535</v>
      </c>
      <c r="P55" s="30">
        <f>IF(OR(P$35=0,$S55=0),0,IF(pr!AD23=0,0,THERMOQUEEN!AD31))</f>
        <v>9524.784054740707</v>
      </c>
      <c r="Q55" s="30">
        <f>IF(OR(Q$35=0,$S55=0),0,IF(pr!AE23=0,0,THERMOQUEEN!AE31))</f>
        <v>12890.628877882966</v>
      </c>
      <c r="R55" s="44">
        <v>3000</v>
      </c>
      <c r="S55" s="20">
        <f>IF(AND($I$11=pr!$B$28,$L$11=pr!$E$28),1,IF(AND(R55&gt;=$I$11,R55&lt;=$L$11),1,0))</f>
        <v>1</v>
      </c>
    </row>
  </sheetData>
  <sheetProtection password="CF7A" sheet="1" formatColumns="0" formatRows="0" insertColumns="0" insertRows="0" insertHyperlinks="0" deleteColumns="0" deleteRows="0" sort="0" autoFilter="0" pivotTables="0"/>
  <mergeCells count="18">
    <mergeCell ref="M36:Q36"/>
    <mergeCell ref="H37:L37"/>
    <mergeCell ref="C14:G14"/>
    <mergeCell ref="C15:G15"/>
    <mergeCell ref="C36:G36"/>
    <mergeCell ref="C37:G37"/>
    <mergeCell ref="M14:Q14"/>
    <mergeCell ref="M15:Q15"/>
    <mergeCell ref="R14:R16"/>
    <mergeCell ref="B36:B38"/>
    <mergeCell ref="B2:R2"/>
    <mergeCell ref="M37:Q37"/>
    <mergeCell ref="B14:B16"/>
    <mergeCell ref="R36:R38"/>
    <mergeCell ref="H15:L15"/>
    <mergeCell ref="H14:L14"/>
    <mergeCell ref="I4:L4"/>
    <mergeCell ref="H36:L36"/>
  </mergeCells>
  <conditionalFormatting sqref="H17:L33 H39:Q55">
    <cfRule type="cellIs" priority="11" dxfId="8" operator="equal" stopIfTrue="1">
      <formula>0</formula>
    </cfRule>
    <cfRule type="cellIs" priority="14" dxfId="9" operator="between" stopIfTrue="1">
      <formula>$I$9</formula>
      <formula>$L$9</formula>
    </cfRule>
  </conditionalFormatting>
  <conditionalFormatting sqref="C17:G33">
    <cfRule type="cellIs" priority="7" dxfId="8" operator="equal" stopIfTrue="1">
      <formula>0</formula>
    </cfRule>
    <cfRule type="cellIs" priority="8" dxfId="9" operator="between" stopIfTrue="1">
      <formula>$I$9</formula>
      <formula>$L$9</formula>
    </cfRule>
  </conditionalFormatting>
  <conditionalFormatting sqref="C39:G55">
    <cfRule type="cellIs" priority="5" dxfId="8" operator="equal" stopIfTrue="1">
      <formula>0</formula>
    </cfRule>
    <cfRule type="cellIs" priority="6" dxfId="9" operator="between" stopIfTrue="1">
      <formula>$I$9</formula>
      <formula>$L$9</formula>
    </cfRule>
  </conditionalFormatting>
  <conditionalFormatting sqref="M17:Q33">
    <cfRule type="cellIs" priority="1" dxfId="8" operator="equal" stopIfTrue="1">
      <formula>0</formula>
    </cfRule>
    <cfRule type="cellIs" priority="2" dxfId="9" operator="between" stopIfTrue="1">
      <formula>$I$9</formula>
      <formula>$L$9</formula>
    </cfRule>
  </conditionalFormatting>
  <printOptions horizontalCentered="1"/>
  <pageMargins left="0.2362204724409449" right="0.2362204724409449" top="0.35433070866141736" bottom="0.15748031496062992" header="0" footer="0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="85" zoomScaleNormal="85" zoomScalePageLayoutView="0" workbookViewId="0" topLeftCell="A1">
      <selection activeCell="M34" sqref="M34"/>
    </sheetView>
  </sheetViews>
  <sheetFormatPr defaultColWidth="12" defaultRowHeight="11.25"/>
  <cols>
    <col min="1" max="9" width="12" style="0" customWidth="1"/>
  </cols>
  <sheetData>
    <row r="1" spans="2:31" ht="11.25">
      <c r="B1" s="128">
        <v>10</v>
      </c>
      <c r="C1" s="129"/>
      <c r="D1" s="129"/>
      <c r="E1" s="130"/>
      <c r="F1" s="128">
        <v>11</v>
      </c>
      <c r="G1" s="129"/>
      <c r="H1" s="129"/>
      <c r="I1" s="129"/>
      <c r="J1" s="128">
        <v>20</v>
      </c>
      <c r="K1" s="129"/>
      <c r="L1" s="129"/>
      <c r="M1" s="129"/>
      <c r="N1" s="134">
        <v>21</v>
      </c>
      <c r="O1" s="135"/>
      <c r="P1" s="135"/>
      <c r="Q1" s="136"/>
      <c r="R1" s="129">
        <v>22</v>
      </c>
      <c r="S1" s="129"/>
      <c r="T1" s="129"/>
      <c r="U1" s="130"/>
      <c r="V1" s="128">
        <v>33</v>
      </c>
      <c r="W1" s="129"/>
      <c r="X1" s="129"/>
      <c r="Y1" s="130"/>
      <c r="Z1" s="152" t="s">
        <v>32</v>
      </c>
      <c r="AA1" s="153"/>
      <c r="AB1" s="153"/>
      <c r="AC1" s="153"/>
      <c r="AD1" s="153"/>
      <c r="AE1" s="154"/>
    </row>
    <row r="2" spans="2:31" ht="11.25">
      <c r="B2" s="131"/>
      <c r="C2" s="132"/>
      <c r="D2" s="132"/>
      <c r="E2" s="133"/>
      <c r="F2" s="131"/>
      <c r="G2" s="132"/>
      <c r="H2" s="132"/>
      <c r="I2" s="132"/>
      <c r="J2" s="131"/>
      <c r="K2" s="132"/>
      <c r="L2" s="132"/>
      <c r="M2" s="132"/>
      <c r="N2" s="137"/>
      <c r="O2" s="138"/>
      <c r="P2" s="138"/>
      <c r="Q2" s="139"/>
      <c r="R2" s="132"/>
      <c r="S2" s="132"/>
      <c r="T2" s="132"/>
      <c r="U2" s="133"/>
      <c r="V2" s="131"/>
      <c r="W2" s="132"/>
      <c r="X2" s="132"/>
      <c r="Y2" s="133"/>
      <c r="Z2" s="45"/>
      <c r="AA2" s="46"/>
      <c r="AB2" s="46"/>
      <c r="AC2" s="46"/>
      <c r="AD2" s="46"/>
      <c r="AE2" s="47"/>
    </row>
    <row r="3" spans="2:31" ht="11.25">
      <c r="B3" s="58" t="s">
        <v>25</v>
      </c>
      <c r="C3" s="53" t="s">
        <v>37</v>
      </c>
      <c r="D3" s="53" t="s">
        <v>0</v>
      </c>
      <c r="E3" s="59" t="s">
        <v>38</v>
      </c>
      <c r="F3" s="58" t="s">
        <v>25</v>
      </c>
      <c r="G3" s="53" t="s">
        <v>37</v>
      </c>
      <c r="H3" s="53" t="s">
        <v>0</v>
      </c>
      <c r="I3" s="99" t="s">
        <v>38</v>
      </c>
      <c r="J3" s="58" t="s">
        <v>25</v>
      </c>
      <c r="K3" s="53" t="s">
        <v>37</v>
      </c>
      <c r="L3" s="53" t="s">
        <v>0</v>
      </c>
      <c r="M3" s="99" t="s">
        <v>38</v>
      </c>
      <c r="N3" s="58" t="s">
        <v>25</v>
      </c>
      <c r="O3" s="102" t="s">
        <v>37</v>
      </c>
      <c r="P3" s="102" t="s">
        <v>0</v>
      </c>
      <c r="Q3" s="59" t="s">
        <v>38</v>
      </c>
      <c r="R3" s="98" t="s">
        <v>25</v>
      </c>
      <c r="S3" s="53" t="s">
        <v>37</v>
      </c>
      <c r="T3" s="53" t="s">
        <v>0</v>
      </c>
      <c r="U3" s="59" t="s">
        <v>38</v>
      </c>
      <c r="V3" s="58" t="s">
        <v>25</v>
      </c>
      <c r="W3" s="53" t="s">
        <v>37</v>
      </c>
      <c r="X3" s="53" t="s">
        <v>0</v>
      </c>
      <c r="Y3" s="59" t="s">
        <v>38</v>
      </c>
      <c r="Z3" s="45"/>
      <c r="AA3" s="155" t="s">
        <v>33</v>
      </c>
      <c r="AB3" s="155" t="s">
        <v>34</v>
      </c>
      <c r="AC3" s="155" t="s">
        <v>35</v>
      </c>
      <c r="AD3" s="155" t="s">
        <v>36</v>
      </c>
      <c r="AE3" s="47"/>
    </row>
    <row r="4" spans="2:31" ht="11.25">
      <c r="B4" s="58">
        <v>300</v>
      </c>
      <c r="C4" s="54"/>
      <c r="D4" s="54"/>
      <c r="E4" s="60">
        <f>$AD$5^D4</f>
        <v>1</v>
      </c>
      <c r="F4" s="58">
        <v>300</v>
      </c>
      <c r="G4" s="54">
        <v>2.38</v>
      </c>
      <c r="H4" s="54">
        <v>1.39568</v>
      </c>
      <c r="I4" s="96">
        <f>$AD$5^H4</f>
        <v>303.2006563783564</v>
      </c>
      <c r="J4" s="58"/>
      <c r="K4" s="54"/>
      <c r="L4" s="54"/>
      <c r="M4" s="96"/>
      <c r="N4" s="58">
        <v>300</v>
      </c>
      <c r="O4" s="103"/>
      <c r="P4" s="103"/>
      <c r="Q4" s="60">
        <f>$AD$5^P4</f>
        <v>1</v>
      </c>
      <c r="R4" s="98">
        <v>300</v>
      </c>
      <c r="S4" s="54">
        <v>8.08</v>
      </c>
      <c r="T4" s="54">
        <v>1.23395</v>
      </c>
      <c r="U4" s="60">
        <f>$AD$5^T4</f>
        <v>156.3686675297682</v>
      </c>
      <c r="V4" s="58">
        <v>300</v>
      </c>
      <c r="W4" s="54">
        <v>10.36</v>
      </c>
      <c r="X4" s="54">
        <v>1.26193</v>
      </c>
      <c r="Y4" s="60">
        <f>$AD$5^X4</f>
        <v>175.34864223842413</v>
      </c>
      <c r="Z4" s="45"/>
      <c r="AA4" s="155"/>
      <c r="AB4" s="155"/>
      <c r="AC4" s="155"/>
      <c r="AD4" s="155"/>
      <c r="AE4" s="47"/>
    </row>
    <row r="5" spans="2:31" ht="11.25">
      <c r="B5" s="58">
        <v>400</v>
      </c>
      <c r="C5" s="55">
        <v>5.92</v>
      </c>
      <c r="D5" s="55">
        <v>1.3438</v>
      </c>
      <c r="E5" s="60">
        <f>$AD$5^D5</f>
        <v>245.17695685630093</v>
      </c>
      <c r="F5" s="58">
        <v>400</v>
      </c>
      <c r="G5" s="55">
        <v>7.28</v>
      </c>
      <c r="H5" s="55">
        <v>1.3012</v>
      </c>
      <c r="I5" s="96">
        <f>$AD$5^H5</f>
        <v>205.93511518889287</v>
      </c>
      <c r="J5" s="58"/>
      <c r="K5" s="55"/>
      <c r="L5" s="55"/>
      <c r="M5" s="96"/>
      <c r="N5" s="58">
        <v>400</v>
      </c>
      <c r="O5" s="104">
        <v>5.86</v>
      </c>
      <c r="P5" s="104">
        <v>1.3049</v>
      </c>
      <c r="Q5" s="60">
        <f>$AD$5^P5</f>
        <v>209.0785919343428</v>
      </c>
      <c r="R5" s="98">
        <v>400</v>
      </c>
      <c r="S5" s="54">
        <v>10.44</v>
      </c>
      <c r="T5" s="54">
        <v>1.22905</v>
      </c>
      <c r="U5" s="60">
        <f>$AD$5^T5</f>
        <v>153.26281367357086</v>
      </c>
      <c r="V5" s="58">
        <v>400</v>
      </c>
      <c r="W5" s="54">
        <v>11.42</v>
      </c>
      <c r="X5" s="54">
        <v>1.2946</v>
      </c>
      <c r="Y5" s="60">
        <f>$AD$5^X5</f>
        <v>200.44471443655436</v>
      </c>
      <c r="Z5" s="45"/>
      <c r="AA5" s="156">
        <v>90</v>
      </c>
      <c r="AB5" s="156">
        <v>70</v>
      </c>
      <c r="AC5" s="156">
        <v>20</v>
      </c>
      <c r="AD5" s="157">
        <f>(AA5+AB5)/2-AC5</f>
        <v>60</v>
      </c>
      <c r="AE5" s="47"/>
    </row>
    <row r="6" spans="2:31" ht="11.25">
      <c r="B6" s="37">
        <v>500</v>
      </c>
      <c r="C6" s="55">
        <v>3.04</v>
      </c>
      <c r="D6" s="55">
        <v>1.3469</v>
      </c>
      <c r="E6" s="60">
        <f>$AD$5^D6</f>
        <v>248.30869024059479</v>
      </c>
      <c r="F6" s="37">
        <v>500</v>
      </c>
      <c r="G6" s="55">
        <v>8.06</v>
      </c>
      <c r="H6" s="55">
        <v>1.2123</v>
      </c>
      <c r="I6" s="96">
        <f>$AD$5^H6</f>
        <v>143.10432543737332</v>
      </c>
      <c r="J6" s="100">
        <v>600</v>
      </c>
      <c r="K6" s="54">
        <v>9.7</v>
      </c>
      <c r="L6" s="54">
        <v>1.22425</v>
      </c>
      <c r="M6" s="96">
        <f>$AD$5^L6</f>
        <v>150.28016674997482</v>
      </c>
      <c r="N6" s="37">
        <v>500</v>
      </c>
      <c r="O6" s="104">
        <v>6.96</v>
      </c>
      <c r="P6" s="104">
        <v>1.30364</v>
      </c>
      <c r="Q6" s="60">
        <f>$AD$5^P6</f>
        <v>208.00275922023235</v>
      </c>
      <c r="R6" s="85">
        <v>500</v>
      </c>
      <c r="S6" s="54">
        <v>10.39</v>
      </c>
      <c r="T6" s="54">
        <v>1.27546</v>
      </c>
      <c r="U6" s="60">
        <f>$AD$5^T6</f>
        <v>185.33643023274956</v>
      </c>
      <c r="V6" s="37">
        <v>500</v>
      </c>
      <c r="W6" s="54">
        <v>19.6</v>
      </c>
      <c r="X6" s="54">
        <v>1.20725</v>
      </c>
      <c r="Y6" s="60">
        <f>$AD$5^X6</f>
        <v>140.1758173253662</v>
      </c>
      <c r="Z6" s="45"/>
      <c r="AA6" s="156"/>
      <c r="AB6" s="156"/>
      <c r="AC6" s="156"/>
      <c r="AD6" s="157"/>
      <c r="AE6" s="47"/>
    </row>
    <row r="7" spans="2:31" ht="11.25">
      <c r="B7" s="58">
        <v>600</v>
      </c>
      <c r="C7" s="55">
        <v>8.65</v>
      </c>
      <c r="D7" s="55">
        <v>1.3499</v>
      </c>
      <c r="E7" s="60">
        <f>$AD$5^D7</f>
        <v>251.37748270507936</v>
      </c>
      <c r="F7" s="58">
        <v>600</v>
      </c>
      <c r="G7" s="55">
        <v>10.68</v>
      </c>
      <c r="H7" s="55">
        <v>1.2996</v>
      </c>
      <c r="I7" s="96">
        <f>$AD$5^H7</f>
        <v>204.5904534939002</v>
      </c>
      <c r="J7" s="100">
        <v>500</v>
      </c>
      <c r="K7" s="54">
        <v>8.2</v>
      </c>
      <c r="L7" s="54">
        <v>1.22463</v>
      </c>
      <c r="M7" s="96">
        <f>$AD$5^L7</f>
        <v>150.51416227159416</v>
      </c>
      <c r="N7" s="58">
        <v>600</v>
      </c>
      <c r="O7" s="104">
        <v>10.31</v>
      </c>
      <c r="P7" s="104">
        <v>1.25567</v>
      </c>
      <c r="Q7" s="60">
        <f>$AD$5^P7</f>
        <v>170.9114586008753</v>
      </c>
      <c r="R7" s="98">
        <v>600</v>
      </c>
      <c r="S7" s="54">
        <v>8.98</v>
      </c>
      <c r="T7" s="54">
        <v>1.34794</v>
      </c>
      <c r="U7" s="60">
        <f>$AD$5^T7</f>
        <v>249.3682723416603</v>
      </c>
      <c r="V7" s="58">
        <v>600</v>
      </c>
      <c r="W7" s="54">
        <v>14.41</v>
      </c>
      <c r="X7" s="54">
        <v>1.3177</v>
      </c>
      <c r="Y7" s="60">
        <f>$AD$5^X7</f>
        <v>220.3281067485706</v>
      </c>
      <c r="Z7" s="48"/>
      <c r="AA7" s="49"/>
      <c r="AB7" s="49"/>
      <c r="AC7" s="49"/>
      <c r="AD7" s="49"/>
      <c r="AE7" s="50"/>
    </row>
    <row r="8" spans="2:28" ht="12" thickBot="1">
      <c r="B8" s="41">
        <v>900</v>
      </c>
      <c r="C8" s="61">
        <v>12.183</v>
      </c>
      <c r="D8" s="61">
        <v>1.3302</v>
      </c>
      <c r="E8" s="62">
        <f>$AD$5^D8</f>
        <v>231.89788795865093</v>
      </c>
      <c r="F8" s="41">
        <v>900</v>
      </c>
      <c r="G8" s="61">
        <v>12.9</v>
      </c>
      <c r="H8" s="61">
        <v>1.3081</v>
      </c>
      <c r="I8" s="97">
        <f>$AD$5^H8</f>
        <v>211.83594311093796</v>
      </c>
      <c r="J8" s="41"/>
      <c r="K8" s="63"/>
      <c r="L8" s="63"/>
      <c r="M8" s="101"/>
      <c r="N8" s="105">
        <v>900</v>
      </c>
      <c r="O8" s="106">
        <v>9.97</v>
      </c>
      <c r="P8" s="106">
        <v>1.3358</v>
      </c>
      <c r="Q8" s="62">
        <f>$AD$5^P8</f>
        <v>237.27634302769098</v>
      </c>
      <c r="R8" s="86">
        <v>800</v>
      </c>
      <c r="S8" s="64">
        <v>17.06</v>
      </c>
      <c r="T8" s="64">
        <v>1.26978</v>
      </c>
      <c r="U8" s="62">
        <f>$AD$5^T8</f>
        <v>181.07600101017198</v>
      </c>
      <c r="V8" s="41">
        <v>800</v>
      </c>
      <c r="W8" s="64">
        <v>18.99</v>
      </c>
      <c r="X8" s="64">
        <v>1.3242</v>
      </c>
      <c r="Y8" s="62">
        <f>$AD$5^X8</f>
        <v>226.2704735454268</v>
      </c>
      <c r="Z8" s="57"/>
      <c r="AA8" s="56"/>
      <c r="AB8" s="56"/>
    </row>
    <row r="10" spans="1:4" ht="14.25">
      <c r="A10" s="15" t="s">
        <v>27</v>
      </c>
      <c r="C10" s="16">
        <f>Расчет!L7</f>
        <v>60</v>
      </c>
      <c r="D10" s="9" t="s">
        <v>26</v>
      </c>
    </row>
    <row r="11" ht="12" thickBot="1"/>
    <row r="12" spans="1:32" ht="12" thickBot="1">
      <c r="A12" s="143" t="s">
        <v>8</v>
      </c>
      <c r="B12" s="151" t="s">
        <v>30</v>
      </c>
      <c r="C12" s="147"/>
      <c r="D12" s="147"/>
      <c r="E12" s="147"/>
      <c r="F12" s="149"/>
      <c r="G12" s="146" t="s">
        <v>1</v>
      </c>
      <c r="H12" s="147"/>
      <c r="I12" s="147"/>
      <c r="J12" s="147"/>
      <c r="K12" s="148"/>
      <c r="L12" s="140" t="s">
        <v>39</v>
      </c>
      <c r="M12" s="141"/>
      <c r="N12" s="141"/>
      <c r="O12" s="141"/>
      <c r="P12" s="142"/>
      <c r="Q12" s="140" t="s">
        <v>31</v>
      </c>
      <c r="R12" s="141"/>
      <c r="S12" s="141"/>
      <c r="T12" s="141"/>
      <c r="U12" s="142"/>
      <c r="V12" s="146" t="s">
        <v>2</v>
      </c>
      <c r="W12" s="147"/>
      <c r="X12" s="147"/>
      <c r="Y12" s="147"/>
      <c r="Z12" s="148"/>
      <c r="AA12" s="146" t="s">
        <v>3</v>
      </c>
      <c r="AB12" s="147"/>
      <c r="AC12" s="147"/>
      <c r="AD12" s="147"/>
      <c r="AE12" s="149"/>
      <c r="AF12" s="143" t="s">
        <v>8</v>
      </c>
    </row>
    <row r="13" spans="1:32" ht="12" thickBot="1">
      <c r="A13" s="144"/>
      <c r="B13" s="150" t="s">
        <v>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44"/>
    </row>
    <row r="14" spans="1:32" ht="11.25">
      <c r="A14" s="145"/>
      <c r="B14" s="65">
        <v>300</v>
      </c>
      <c r="C14" s="66">
        <v>400</v>
      </c>
      <c r="D14" s="66">
        <v>500</v>
      </c>
      <c r="E14" s="66">
        <v>600</v>
      </c>
      <c r="F14" s="71">
        <v>900</v>
      </c>
      <c r="G14" s="65">
        <v>300</v>
      </c>
      <c r="H14" s="66">
        <v>400</v>
      </c>
      <c r="I14" s="66">
        <v>500</v>
      </c>
      <c r="J14" s="66">
        <v>600</v>
      </c>
      <c r="K14" s="67">
        <v>900</v>
      </c>
      <c r="L14" s="65">
        <v>300</v>
      </c>
      <c r="M14" s="66">
        <v>400</v>
      </c>
      <c r="N14" s="66">
        <v>500</v>
      </c>
      <c r="O14" s="66">
        <v>600</v>
      </c>
      <c r="P14" s="67">
        <v>900</v>
      </c>
      <c r="Q14" s="65">
        <v>300</v>
      </c>
      <c r="R14" s="66">
        <v>400</v>
      </c>
      <c r="S14" s="66">
        <v>500</v>
      </c>
      <c r="T14" s="66">
        <v>600</v>
      </c>
      <c r="U14" s="71">
        <v>900</v>
      </c>
      <c r="V14" s="65">
        <v>300</v>
      </c>
      <c r="W14" s="66">
        <v>400</v>
      </c>
      <c r="X14" s="66">
        <v>500</v>
      </c>
      <c r="Y14" s="66">
        <v>600</v>
      </c>
      <c r="Z14" s="67">
        <v>900</v>
      </c>
      <c r="AA14" s="81">
        <v>300</v>
      </c>
      <c r="AB14" s="66">
        <v>400</v>
      </c>
      <c r="AC14" s="66">
        <v>500</v>
      </c>
      <c r="AD14" s="66">
        <v>600</v>
      </c>
      <c r="AE14" s="67">
        <v>900</v>
      </c>
      <c r="AF14" s="145"/>
    </row>
    <row r="15" spans="1:32" ht="11.25">
      <c r="A15" s="82">
        <v>400</v>
      </c>
      <c r="B15" s="68"/>
      <c r="C15" s="51">
        <f aca="true" t="shared" si="0" ref="C15:C28">$C$29*A15/A$29</f>
        <v>241.9079307648836</v>
      </c>
      <c r="D15" s="108">
        <f aca="true" t="shared" si="1" ref="D15:D20">$D$21*A15/1000</f>
        <v>301.9433673325633</v>
      </c>
      <c r="E15" s="108">
        <f aca="true" t="shared" si="2" ref="E15:E28">$E$29*A15/A$29</f>
        <v>362.4025375664894</v>
      </c>
      <c r="F15" s="110">
        <f aca="true" t="shared" si="3" ref="F15:F28">$F$29*A15/A$29</f>
        <v>470.86866150004073</v>
      </c>
      <c r="G15" s="112">
        <f aca="true" t="shared" si="4" ref="G15:G20">G$21*$A15/1000</f>
        <v>288.6470248721953</v>
      </c>
      <c r="H15" s="51">
        <f aca="true" t="shared" si="5" ref="H15:H24">$H$25*A15/A$25</f>
        <v>374.80190964378505</v>
      </c>
      <c r="I15" s="114">
        <f aca="true" t="shared" si="6" ref="I15:I20">I$21*$A15/1000</f>
        <v>461.3683452100916</v>
      </c>
      <c r="J15" s="108">
        <f>$J$25*A15/A$25</f>
        <v>546.2565108287135</v>
      </c>
      <c r="K15" s="115">
        <f aca="true" t="shared" si="7" ref="K15:K24">$K$25*A15/A$25</f>
        <v>683.170916532775</v>
      </c>
      <c r="L15" s="68"/>
      <c r="M15" s="52"/>
      <c r="N15" s="52">
        <f>N$21*$AF15/1000</f>
        <v>493.68645225082884</v>
      </c>
      <c r="O15" s="52">
        <f>O$21*$AF15/1000</f>
        <v>583.0870469899023</v>
      </c>
      <c r="P15" s="74"/>
      <c r="Q15" s="68"/>
      <c r="R15" s="52">
        <f aca="true" t="shared" si="8" ref="R15:T20">R$21*$A15/1000</f>
        <v>490.0802194940996</v>
      </c>
      <c r="S15" s="52">
        <f t="shared" si="8"/>
        <v>579.0796816691269</v>
      </c>
      <c r="T15" s="52">
        <f t="shared" si="8"/>
        <v>704.8388552700097</v>
      </c>
      <c r="U15" s="72">
        <f aca="true" t="shared" si="9" ref="U15:AE20">U$21*$AF15/1000</f>
        <v>946.2580559944317</v>
      </c>
      <c r="V15" s="77">
        <f t="shared" si="9"/>
        <v>505.3835334562108</v>
      </c>
      <c r="W15" s="52">
        <f t="shared" si="9"/>
        <v>640.0255099008319</v>
      </c>
      <c r="X15" s="52">
        <f t="shared" si="9"/>
        <v>770.2582040473072</v>
      </c>
      <c r="Y15" s="52">
        <f t="shared" si="9"/>
        <v>895.7308342512439</v>
      </c>
      <c r="Z15" s="74">
        <f t="shared" si="9"/>
        <v>1235.6626308934135</v>
      </c>
      <c r="AA15" s="73">
        <f t="shared" si="9"/>
        <v>726.6447734360296</v>
      </c>
      <c r="AB15" s="52">
        <f t="shared" si="9"/>
        <v>915.6314555461804</v>
      </c>
      <c r="AC15" s="117">
        <f t="shared" si="9"/>
        <v>1098.9784078308712</v>
      </c>
      <c r="AD15" s="52">
        <f t="shared" si="9"/>
        <v>1269.971207298761</v>
      </c>
      <c r="AE15" s="74">
        <f t="shared" si="9"/>
        <v>1718.7505170510622</v>
      </c>
      <c r="AF15" s="82">
        <v>400</v>
      </c>
    </row>
    <row r="16" spans="1:32" ht="11.25">
      <c r="A16" s="82">
        <v>500</v>
      </c>
      <c r="B16" s="68"/>
      <c r="C16" s="51">
        <f t="shared" si="0"/>
        <v>302.38491345610447</v>
      </c>
      <c r="D16" s="108">
        <f t="shared" si="1"/>
        <v>377.4292091657041</v>
      </c>
      <c r="E16" s="108">
        <f t="shared" si="2"/>
        <v>453.00317195811175</v>
      </c>
      <c r="F16" s="110">
        <f t="shared" si="3"/>
        <v>588.5858268750509</v>
      </c>
      <c r="G16" s="112">
        <f t="shared" si="4"/>
        <v>360.8087810902441</v>
      </c>
      <c r="H16" s="51">
        <f t="shared" si="5"/>
        <v>468.5023870547313</v>
      </c>
      <c r="I16" s="114">
        <f t="shared" si="6"/>
        <v>576.7104315126145</v>
      </c>
      <c r="J16" s="108">
        <f aca="true" t="shared" si="10" ref="J16:J24">$J$25*A16/A$25</f>
        <v>682.8206385358919</v>
      </c>
      <c r="K16" s="115">
        <f t="shared" si="7"/>
        <v>853.9636456659688</v>
      </c>
      <c r="L16" s="68"/>
      <c r="M16" s="52"/>
      <c r="N16" s="52">
        <f aca="true" t="shared" si="11" ref="N16:O31">N$21*$AF16/1000</f>
        <v>617.108065313536</v>
      </c>
      <c r="O16" s="52">
        <f t="shared" si="11"/>
        <v>728.8588087373779</v>
      </c>
      <c r="P16" s="74"/>
      <c r="Q16" s="68"/>
      <c r="R16" s="52">
        <f t="shared" si="8"/>
        <v>612.6002743676245</v>
      </c>
      <c r="S16" s="52">
        <f t="shared" si="8"/>
        <v>723.8496020864086</v>
      </c>
      <c r="T16" s="52">
        <f t="shared" si="8"/>
        <v>881.0485690875122</v>
      </c>
      <c r="U16" s="72">
        <f t="shared" si="9"/>
        <v>1182.8225699930397</v>
      </c>
      <c r="V16" s="77">
        <f t="shared" si="9"/>
        <v>631.7294168202635</v>
      </c>
      <c r="W16" s="52">
        <f t="shared" si="9"/>
        <v>800.0318873760399</v>
      </c>
      <c r="X16" s="52">
        <f t="shared" si="9"/>
        <v>962.822755059134</v>
      </c>
      <c r="Y16" s="52">
        <f t="shared" si="9"/>
        <v>1119.6635428140548</v>
      </c>
      <c r="Z16" s="74">
        <f t="shared" si="9"/>
        <v>1544.578288616767</v>
      </c>
      <c r="AA16" s="73">
        <f t="shared" si="9"/>
        <v>908.305966795037</v>
      </c>
      <c r="AB16" s="52">
        <f t="shared" si="9"/>
        <v>1144.5393194327255</v>
      </c>
      <c r="AC16" s="52">
        <f t="shared" si="9"/>
        <v>1373.723009788589</v>
      </c>
      <c r="AD16" s="52">
        <f t="shared" si="9"/>
        <v>1587.4640091234512</v>
      </c>
      <c r="AE16" s="74">
        <f t="shared" si="9"/>
        <v>2148.4381463138275</v>
      </c>
      <c r="AF16" s="82">
        <v>500</v>
      </c>
    </row>
    <row r="17" spans="1:32" ht="11.25">
      <c r="A17" s="82">
        <v>600</v>
      </c>
      <c r="B17" s="68"/>
      <c r="C17" s="51">
        <f t="shared" si="0"/>
        <v>362.86189614732535</v>
      </c>
      <c r="D17" s="108">
        <f t="shared" si="1"/>
        <v>452.9150509988449</v>
      </c>
      <c r="E17" s="108">
        <f t="shared" si="2"/>
        <v>543.6038063497341</v>
      </c>
      <c r="F17" s="110">
        <f t="shared" si="3"/>
        <v>706.302992250061</v>
      </c>
      <c r="G17" s="112">
        <f t="shared" si="4"/>
        <v>432.97053730829293</v>
      </c>
      <c r="H17" s="51">
        <f t="shared" si="5"/>
        <v>562.2028644656775</v>
      </c>
      <c r="I17" s="114">
        <f t="shared" si="6"/>
        <v>692.0525178151374</v>
      </c>
      <c r="J17" s="108">
        <f t="shared" si="10"/>
        <v>819.3847662430703</v>
      </c>
      <c r="K17" s="115">
        <f t="shared" si="7"/>
        <v>1024.7563747991624</v>
      </c>
      <c r="L17" s="68"/>
      <c r="M17" s="52"/>
      <c r="N17" s="52">
        <f t="shared" si="11"/>
        <v>740.5296783762432</v>
      </c>
      <c r="O17" s="52">
        <f t="shared" si="11"/>
        <v>874.6305704848535</v>
      </c>
      <c r="P17" s="74"/>
      <c r="Q17" s="68"/>
      <c r="R17" s="52">
        <f t="shared" si="8"/>
        <v>735.1203292411493</v>
      </c>
      <c r="S17" s="52">
        <f t="shared" si="8"/>
        <v>868.6195225036903</v>
      </c>
      <c r="T17" s="52">
        <f t="shared" si="8"/>
        <v>1057.2582829050148</v>
      </c>
      <c r="U17" s="72">
        <f t="shared" si="9"/>
        <v>1419.3870839916476</v>
      </c>
      <c r="V17" s="77">
        <f t="shared" si="9"/>
        <v>758.0753001843162</v>
      </c>
      <c r="W17" s="52">
        <f t="shared" si="9"/>
        <v>960.0382648512478</v>
      </c>
      <c r="X17" s="52">
        <f t="shared" si="9"/>
        <v>1155.387306070961</v>
      </c>
      <c r="Y17" s="52">
        <f t="shared" si="9"/>
        <v>1343.596251376866</v>
      </c>
      <c r="Z17" s="74">
        <f t="shared" si="9"/>
        <v>1853.4939463401204</v>
      </c>
      <c r="AA17" s="73">
        <f t="shared" si="9"/>
        <v>1089.9671601540444</v>
      </c>
      <c r="AB17" s="52">
        <f t="shared" si="9"/>
        <v>1373.4471833192706</v>
      </c>
      <c r="AC17" s="52">
        <f t="shared" si="9"/>
        <v>1648.4676117463068</v>
      </c>
      <c r="AD17" s="52">
        <f t="shared" si="9"/>
        <v>1904.9568109481413</v>
      </c>
      <c r="AE17" s="74">
        <f t="shared" si="9"/>
        <v>2578.125775576593</v>
      </c>
      <c r="AF17" s="82">
        <v>600</v>
      </c>
    </row>
    <row r="18" spans="1:32" ht="11.25">
      <c r="A18" s="82">
        <v>700</v>
      </c>
      <c r="B18" s="68"/>
      <c r="C18" s="51">
        <f t="shared" si="0"/>
        <v>423.33887883854624</v>
      </c>
      <c r="D18" s="108">
        <f t="shared" si="1"/>
        <v>528.4008928319857</v>
      </c>
      <c r="E18" s="108">
        <f t="shared" si="2"/>
        <v>634.2044407413564</v>
      </c>
      <c r="F18" s="110">
        <f t="shared" si="3"/>
        <v>824.0201576250712</v>
      </c>
      <c r="G18" s="112">
        <f t="shared" si="4"/>
        <v>505.13229352634175</v>
      </c>
      <c r="H18" s="51">
        <f>$H$25*A18/A$25</f>
        <v>655.9033418766239</v>
      </c>
      <c r="I18" s="114">
        <f t="shared" si="6"/>
        <v>807.3946041176603</v>
      </c>
      <c r="J18" s="108">
        <f t="shared" si="10"/>
        <v>955.9488939502487</v>
      </c>
      <c r="K18" s="115">
        <f t="shared" si="7"/>
        <v>1195.5491039323563</v>
      </c>
      <c r="L18" s="68"/>
      <c r="M18" s="52"/>
      <c r="N18" s="52">
        <f t="shared" si="11"/>
        <v>863.9512914389504</v>
      </c>
      <c r="O18" s="52">
        <f t="shared" si="11"/>
        <v>1020.4023322323291</v>
      </c>
      <c r="P18" s="74"/>
      <c r="Q18" s="68"/>
      <c r="R18" s="52">
        <f t="shared" si="8"/>
        <v>857.6403841146742</v>
      </c>
      <c r="S18" s="52">
        <f t="shared" si="8"/>
        <v>1013.389442920972</v>
      </c>
      <c r="T18" s="52">
        <f t="shared" si="8"/>
        <v>1233.467996722517</v>
      </c>
      <c r="U18" s="72">
        <f t="shared" si="9"/>
        <v>1655.9515979902556</v>
      </c>
      <c r="V18" s="77">
        <f t="shared" si="9"/>
        <v>884.4211835483688</v>
      </c>
      <c r="W18" s="52">
        <f t="shared" si="9"/>
        <v>1120.0446423264557</v>
      </c>
      <c r="X18" s="52">
        <f t="shared" si="9"/>
        <v>1347.9518570827877</v>
      </c>
      <c r="Y18" s="52">
        <f t="shared" si="9"/>
        <v>1567.5289599396767</v>
      </c>
      <c r="Z18" s="74">
        <f t="shared" si="9"/>
        <v>2162.4096040634736</v>
      </c>
      <c r="AA18" s="73">
        <f t="shared" si="9"/>
        <v>1271.6283535130517</v>
      </c>
      <c r="AB18" s="52">
        <f t="shared" si="9"/>
        <v>1602.3550472058157</v>
      </c>
      <c r="AC18" s="52">
        <f t="shared" si="9"/>
        <v>1923.2122137040246</v>
      </c>
      <c r="AD18" s="52">
        <f t="shared" si="9"/>
        <v>2222.4496127728316</v>
      </c>
      <c r="AE18" s="74">
        <f t="shared" si="9"/>
        <v>3007.813404839358</v>
      </c>
      <c r="AF18" s="82">
        <v>700</v>
      </c>
    </row>
    <row r="19" spans="1:32" ht="11.25">
      <c r="A19" s="82">
        <v>800</v>
      </c>
      <c r="B19" s="68"/>
      <c r="C19" s="51">
        <f t="shared" si="0"/>
        <v>483.8158615297672</v>
      </c>
      <c r="D19" s="108">
        <f t="shared" si="1"/>
        <v>603.8867346651266</v>
      </c>
      <c r="E19" s="108">
        <f t="shared" si="2"/>
        <v>724.8050751329788</v>
      </c>
      <c r="F19" s="110">
        <f t="shared" si="3"/>
        <v>941.7373230000815</v>
      </c>
      <c r="G19" s="112">
        <f t="shared" si="4"/>
        <v>577.2940497443906</v>
      </c>
      <c r="H19" s="51">
        <f t="shared" si="5"/>
        <v>749.6038192875701</v>
      </c>
      <c r="I19" s="114">
        <f t="shared" si="6"/>
        <v>922.7366904201832</v>
      </c>
      <c r="J19" s="108">
        <f t="shared" si="10"/>
        <v>1092.513021657427</v>
      </c>
      <c r="K19" s="115">
        <f t="shared" si="7"/>
        <v>1366.34183306555</v>
      </c>
      <c r="L19" s="68"/>
      <c r="M19" s="52"/>
      <c r="N19" s="52">
        <f t="shared" si="11"/>
        <v>987.3729045016577</v>
      </c>
      <c r="O19" s="52">
        <f t="shared" si="11"/>
        <v>1166.1740939798046</v>
      </c>
      <c r="P19" s="74"/>
      <c r="Q19" s="68"/>
      <c r="R19" s="52">
        <f t="shared" si="8"/>
        <v>980.1604389881992</v>
      </c>
      <c r="S19" s="52">
        <f t="shared" si="8"/>
        <v>1158.1593633382538</v>
      </c>
      <c r="T19" s="52">
        <f t="shared" si="8"/>
        <v>1409.6777105400195</v>
      </c>
      <c r="U19" s="72">
        <f t="shared" si="9"/>
        <v>1892.5161119888635</v>
      </c>
      <c r="V19" s="77">
        <f t="shared" si="9"/>
        <v>1010.7670669124216</v>
      </c>
      <c r="W19" s="52">
        <f t="shared" si="9"/>
        <v>1280.0510198016639</v>
      </c>
      <c r="X19" s="52">
        <f t="shared" si="9"/>
        <v>1540.5164080946145</v>
      </c>
      <c r="Y19" s="52">
        <f t="shared" si="9"/>
        <v>1791.4616685024878</v>
      </c>
      <c r="Z19" s="74">
        <f t="shared" si="9"/>
        <v>2471.325261786827</v>
      </c>
      <c r="AA19" s="118">
        <f t="shared" si="9"/>
        <v>1453.2895468720592</v>
      </c>
      <c r="AB19" s="117">
        <f t="shared" si="9"/>
        <v>1831.2629110923608</v>
      </c>
      <c r="AC19" s="52">
        <f t="shared" si="9"/>
        <v>2197.9568156617424</v>
      </c>
      <c r="AD19" s="52">
        <f t="shared" si="9"/>
        <v>2539.942414597522</v>
      </c>
      <c r="AE19" s="74">
        <f t="shared" si="9"/>
        <v>3437.5010341021243</v>
      </c>
      <c r="AF19" s="82">
        <v>800</v>
      </c>
    </row>
    <row r="20" spans="1:32" ht="11.25">
      <c r="A20" s="82">
        <v>900</v>
      </c>
      <c r="B20" s="68"/>
      <c r="C20" s="51">
        <f t="shared" si="0"/>
        <v>544.2928442209881</v>
      </c>
      <c r="D20" s="108">
        <f t="shared" si="1"/>
        <v>679.3725764982673</v>
      </c>
      <c r="E20" s="108">
        <f t="shared" si="2"/>
        <v>815.4057095246011</v>
      </c>
      <c r="F20" s="110">
        <f t="shared" si="3"/>
        <v>1059.4544883750916</v>
      </c>
      <c r="G20" s="112">
        <f t="shared" si="4"/>
        <v>649.4558059624394</v>
      </c>
      <c r="H20" s="51">
        <f t="shared" si="5"/>
        <v>843.3042966985164</v>
      </c>
      <c r="I20" s="114">
        <f t="shared" si="6"/>
        <v>1038.0787767227062</v>
      </c>
      <c r="J20" s="108">
        <f t="shared" si="10"/>
        <v>1229.0771493646055</v>
      </c>
      <c r="K20" s="115">
        <f t="shared" si="7"/>
        <v>1537.1345621987439</v>
      </c>
      <c r="L20" s="68"/>
      <c r="M20" s="52"/>
      <c r="N20" s="52">
        <f t="shared" si="11"/>
        <v>1110.794517564365</v>
      </c>
      <c r="O20" s="52">
        <f t="shared" si="11"/>
        <v>1311.9458557272803</v>
      </c>
      <c r="P20" s="74"/>
      <c r="Q20" s="68"/>
      <c r="R20" s="52">
        <f t="shared" si="8"/>
        <v>1102.6804938617242</v>
      </c>
      <c r="S20" s="52">
        <f t="shared" si="8"/>
        <v>1302.9292837555354</v>
      </c>
      <c r="T20" s="52">
        <f t="shared" si="8"/>
        <v>1585.8874243575221</v>
      </c>
      <c r="U20" s="72">
        <f t="shared" si="9"/>
        <v>2129.0806259874716</v>
      </c>
      <c r="V20" s="77">
        <f t="shared" si="9"/>
        <v>1137.1129502764743</v>
      </c>
      <c r="W20" s="52">
        <f t="shared" si="9"/>
        <v>1440.0573972768718</v>
      </c>
      <c r="X20" s="52">
        <f t="shared" si="9"/>
        <v>1733.080959106441</v>
      </c>
      <c r="Y20" s="52">
        <f t="shared" si="9"/>
        <v>2015.3943770652986</v>
      </c>
      <c r="Z20" s="74">
        <f t="shared" si="9"/>
        <v>2780.2409195101804</v>
      </c>
      <c r="AA20" s="73">
        <f t="shared" si="9"/>
        <v>1634.9507402310664</v>
      </c>
      <c r="AB20" s="52">
        <f t="shared" si="9"/>
        <v>2060.170774978906</v>
      </c>
      <c r="AC20" s="52">
        <f t="shared" si="9"/>
        <v>2472.7014176194602</v>
      </c>
      <c r="AD20" s="52">
        <f t="shared" si="9"/>
        <v>2857.4352164222123</v>
      </c>
      <c r="AE20" s="74">
        <f t="shared" si="9"/>
        <v>3867.1886633648896</v>
      </c>
      <c r="AF20" s="82">
        <v>900</v>
      </c>
    </row>
    <row r="21" spans="1:32" ht="11.25">
      <c r="A21" s="82">
        <v>1000</v>
      </c>
      <c r="B21" s="68"/>
      <c r="C21" s="51">
        <f t="shared" si="0"/>
        <v>604.7698269122089</v>
      </c>
      <c r="D21" s="108">
        <f>C6*E6</f>
        <v>754.8584183314082</v>
      </c>
      <c r="E21" s="108">
        <f t="shared" si="2"/>
        <v>906.0063439162235</v>
      </c>
      <c r="F21" s="110">
        <f t="shared" si="3"/>
        <v>1177.1716537501018</v>
      </c>
      <c r="G21" s="112">
        <f>G4*I4</f>
        <v>721.6175621804882</v>
      </c>
      <c r="H21" s="51">
        <f t="shared" si="5"/>
        <v>937.0047741094626</v>
      </c>
      <c r="I21" s="114">
        <f>G6*I6</f>
        <v>1153.420863025229</v>
      </c>
      <c r="J21" s="108">
        <f t="shared" si="10"/>
        <v>1365.6412770717839</v>
      </c>
      <c r="K21" s="115">
        <f t="shared" si="7"/>
        <v>1707.9272913319376</v>
      </c>
      <c r="L21" s="68"/>
      <c r="M21" s="52"/>
      <c r="N21" s="52">
        <f>K7*M7</f>
        <v>1234.216130627072</v>
      </c>
      <c r="O21" s="52">
        <f>K6*M6</f>
        <v>1457.7176174747558</v>
      </c>
      <c r="P21" s="74"/>
      <c r="Q21" s="68"/>
      <c r="R21" s="52">
        <f>O5*Q5</f>
        <v>1225.200548735249</v>
      </c>
      <c r="S21" s="52">
        <f>O6*Q6</f>
        <v>1447.6992041728172</v>
      </c>
      <c r="T21" s="52">
        <f>O7*Q7</f>
        <v>1762.0971381750244</v>
      </c>
      <c r="U21" s="72">
        <f>O8*Q8</f>
        <v>2365.6451399860794</v>
      </c>
      <c r="V21" s="77">
        <f>S4*U4</f>
        <v>1263.458833640527</v>
      </c>
      <c r="W21" s="52">
        <f>S5*U5</f>
        <v>1600.0637747520798</v>
      </c>
      <c r="X21" s="52">
        <f>S6*U6</f>
        <v>1925.645510118268</v>
      </c>
      <c r="Y21" s="52">
        <f>S7*U7</f>
        <v>2239.3270856281097</v>
      </c>
      <c r="Z21" s="74">
        <f>S8*U8</f>
        <v>3089.156577233534</v>
      </c>
      <c r="AA21" s="73">
        <f>W4*Y4</f>
        <v>1816.611933590074</v>
      </c>
      <c r="AB21" s="52">
        <f>W5*Y5</f>
        <v>2289.078638865451</v>
      </c>
      <c r="AC21" s="52">
        <f>W6*Y6</f>
        <v>2747.446019577178</v>
      </c>
      <c r="AD21" s="52">
        <f>W7*Y7</f>
        <v>3174.9280182469024</v>
      </c>
      <c r="AE21" s="74">
        <f>W8*Y8</f>
        <v>4296.876292627655</v>
      </c>
      <c r="AF21" s="82">
        <v>1000</v>
      </c>
    </row>
    <row r="22" spans="1:32" ht="11.25">
      <c r="A22" s="82">
        <v>1100</v>
      </c>
      <c r="B22" s="68"/>
      <c r="C22" s="51">
        <f t="shared" si="0"/>
        <v>665.2468096034298</v>
      </c>
      <c r="D22" s="108">
        <f aca="true" t="shared" si="12" ref="D22:D31">$D$21*A22/1000</f>
        <v>830.344260164549</v>
      </c>
      <c r="E22" s="108">
        <f t="shared" si="2"/>
        <v>996.6069783078458</v>
      </c>
      <c r="F22" s="110">
        <f t="shared" si="3"/>
        <v>1294.888819125112</v>
      </c>
      <c r="G22" s="112">
        <f aca="true" t="shared" si="13" ref="G22:G31">G$21*$A22/1000</f>
        <v>793.779318398537</v>
      </c>
      <c r="H22" s="51">
        <f t="shared" si="5"/>
        <v>1030.7052515204089</v>
      </c>
      <c r="I22" s="114">
        <f>I$21*$A22/1000</f>
        <v>1268.762949327752</v>
      </c>
      <c r="J22" s="108">
        <f t="shared" si="10"/>
        <v>1502.2054047789622</v>
      </c>
      <c r="K22" s="115">
        <f t="shared" si="7"/>
        <v>1878.720020465131</v>
      </c>
      <c r="L22" s="68"/>
      <c r="M22" s="52"/>
      <c r="N22" s="52">
        <f t="shared" si="11"/>
        <v>1357.6377436897792</v>
      </c>
      <c r="O22" s="52">
        <f t="shared" si="11"/>
        <v>1603.4893792222315</v>
      </c>
      <c r="P22" s="74"/>
      <c r="Q22" s="68"/>
      <c r="R22" s="52">
        <f aca="true" t="shared" si="14" ref="R22:T31">R$21*$A22/1000</f>
        <v>1347.720603608774</v>
      </c>
      <c r="S22" s="52">
        <f t="shared" si="14"/>
        <v>1592.4691245900988</v>
      </c>
      <c r="T22" s="52">
        <f t="shared" si="14"/>
        <v>1938.3068519925268</v>
      </c>
      <c r="U22" s="72">
        <f aca="true" t="shared" si="15" ref="U22:AE31">U$21*$AF22/1000</f>
        <v>2602.209653984687</v>
      </c>
      <c r="V22" s="77">
        <f t="shared" si="15"/>
        <v>1389.8047170045797</v>
      </c>
      <c r="W22" s="52">
        <f t="shared" si="15"/>
        <v>1760.0701522272877</v>
      </c>
      <c r="X22" s="52">
        <f t="shared" si="15"/>
        <v>2118.210061130095</v>
      </c>
      <c r="Y22" s="52">
        <f t="shared" si="15"/>
        <v>2463.2597941909203</v>
      </c>
      <c r="Z22" s="74">
        <f t="shared" si="15"/>
        <v>3398.072234956887</v>
      </c>
      <c r="AA22" s="73">
        <f t="shared" si="15"/>
        <v>1998.2731269490814</v>
      </c>
      <c r="AB22" s="52">
        <f t="shared" si="15"/>
        <v>2517.9865027519963</v>
      </c>
      <c r="AC22" s="52">
        <f t="shared" si="15"/>
        <v>3022.1906215348963</v>
      </c>
      <c r="AD22" s="52">
        <f t="shared" si="15"/>
        <v>3492.4208200715925</v>
      </c>
      <c r="AE22" s="74">
        <f t="shared" si="15"/>
        <v>4726.563921890421</v>
      </c>
      <c r="AF22" s="82">
        <v>1100</v>
      </c>
    </row>
    <row r="23" spans="1:32" ht="11.25">
      <c r="A23" s="82">
        <v>1200</v>
      </c>
      <c r="B23" s="68"/>
      <c r="C23" s="51">
        <f t="shared" si="0"/>
        <v>725.7237922946507</v>
      </c>
      <c r="D23" s="108">
        <f t="shared" si="12"/>
        <v>905.8301019976898</v>
      </c>
      <c r="E23" s="108">
        <f t="shared" si="2"/>
        <v>1087.2076126994682</v>
      </c>
      <c r="F23" s="110">
        <f t="shared" si="3"/>
        <v>1412.605984500122</v>
      </c>
      <c r="G23" s="112">
        <f t="shared" si="13"/>
        <v>865.9410746165859</v>
      </c>
      <c r="H23" s="51">
        <f t="shared" si="5"/>
        <v>1124.405728931355</v>
      </c>
      <c r="I23" s="114">
        <f aca="true" t="shared" si="16" ref="I23:I31">I$21*$A23/1000</f>
        <v>1384.1050356302749</v>
      </c>
      <c r="J23" s="108">
        <f t="shared" si="10"/>
        <v>1638.7695324861406</v>
      </c>
      <c r="K23" s="115">
        <f t="shared" si="7"/>
        <v>2049.5127495983247</v>
      </c>
      <c r="L23" s="68"/>
      <c r="M23" s="52"/>
      <c r="N23" s="52">
        <f t="shared" si="11"/>
        <v>1481.0593567524863</v>
      </c>
      <c r="O23" s="52">
        <f t="shared" si="11"/>
        <v>1749.261140969707</v>
      </c>
      <c r="P23" s="74"/>
      <c r="Q23" s="68"/>
      <c r="R23" s="52">
        <f t="shared" si="14"/>
        <v>1470.2406584822986</v>
      </c>
      <c r="S23" s="52">
        <f t="shared" si="14"/>
        <v>1737.2390450073806</v>
      </c>
      <c r="T23" s="52">
        <f t="shared" si="14"/>
        <v>2114.5165658100295</v>
      </c>
      <c r="U23" s="72">
        <f t="shared" si="15"/>
        <v>2838.7741679832952</v>
      </c>
      <c r="V23" s="77">
        <f t="shared" si="15"/>
        <v>1516.1506003686325</v>
      </c>
      <c r="W23" s="52">
        <f t="shared" si="15"/>
        <v>1920.0765297024957</v>
      </c>
      <c r="X23" s="52">
        <f t="shared" si="15"/>
        <v>2310.774612141922</v>
      </c>
      <c r="Y23" s="52">
        <f t="shared" si="15"/>
        <v>2687.192502753732</v>
      </c>
      <c r="Z23" s="74">
        <f t="shared" si="15"/>
        <v>3706.9878926802407</v>
      </c>
      <c r="AA23" s="73">
        <f t="shared" si="15"/>
        <v>2179.934320308089</v>
      </c>
      <c r="AB23" s="52">
        <f t="shared" si="15"/>
        <v>2746.894366638541</v>
      </c>
      <c r="AC23" s="52">
        <f t="shared" si="15"/>
        <v>3296.9352234926137</v>
      </c>
      <c r="AD23" s="52">
        <f t="shared" si="15"/>
        <v>3809.9136218962826</v>
      </c>
      <c r="AE23" s="74">
        <f t="shared" si="15"/>
        <v>5156.251551153186</v>
      </c>
      <c r="AF23" s="82">
        <v>1200</v>
      </c>
    </row>
    <row r="24" spans="1:32" ht="11.25">
      <c r="A24" s="82">
        <v>1400</v>
      </c>
      <c r="B24" s="68"/>
      <c r="C24" s="51">
        <f t="shared" si="0"/>
        <v>846.6777576770925</v>
      </c>
      <c r="D24" s="108">
        <f t="shared" si="12"/>
        <v>1056.8017856639715</v>
      </c>
      <c r="E24" s="108">
        <f t="shared" si="2"/>
        <v>1268.4088814827128</v>
      </c>
      <c r="F24" s="110">
        <f t="shared" si="3"/>
        <v>1648.0403152501424</v>
      </c>
      <c r="G24" s="112">
        <f t="shared" si="13"/>
        <v>1010.2645870526835</v>
      </c>
      <c r="H24" s="51">
        <f t="shared" si="5"/>
        <v>1311.8066837532479</v>
      </c>
      <c r="I24" s="114">
        <f t="shared" si="16"/>
        <v>1614.7892082353205</v>
      </c>
      <c r="J24" s="108">
        <f t="shared" si="10"/>
        <v>1911.8977879004974</v>
      </c>
      <c r="K24" s="115">
        <f t="shared" si="7"/>
        <v>2391.0982078647125</v>
      </c>
      <c r="L24" s="68"/>
      <c r="M24" s="52"/>
      <c r="N24" s="52">
        <f t="shared" si="11"/>
        <v>1727.9025828779008</v>
      </c>
      <c r="O24" s="52">
        <f t="shared" si="11"/>
        <v>2040.8046644646581</v>
      </c>
      <c r="P24" s="74"/>
      <c r="Q24" s="68"/>
      <c r="R24" s="52">
        <f t="shared" si="14"/>
        <v>1715.2807682293485</v>
      </c>
      <c r="S24" s="52">
        <f t="shared" si="14"/>
        <v>2026.778885841944</v>
      </c>
      <c r="T24" s="52">
        <f t="shared" si="14"/>
        <v>2466.935993445034</v>
      </c>
      <c r="U24" s="72">
        <f t="shared" si="15"/>
        <v>3311.903195980511</v>
      </c>
      <c r="V24" s="77">
        <f t="shared" si="15"/>
        <v>1768.8423670967377</v>
      </c>
      <c r="W24" s="52">
        <f t="shared" si="15"/>
        <v>2240.0892846529114</v>
      </c>
      <c r="X24" s="52">
        <f t="shared" si="15"/>
        <v>2695.9037141655754</v>
      </c>
      <c r="Y24" s="52">
        <f t="shared" si="15"/>
        <v>3135.0579198793534</v>
      </c>
      <c r="Z24" s="74">
        <f t="shared" si="15"/>
        <v>4324.819208126947</v>
      </c>
      <c r="AA24" s="73">
        <f t="shared" si="15"/>
        <v>2543.2567070261034</v>
      </c>
      <c r="AB24" s="52">
        <f t="shared" si="15"/>
        <v>3204.7100944116314</v>
      </c>
      <c r="AC24" s="52">
        <f t="shared" si="15"/>
        <v>3846.4244274080493</v>
      </c>
      <c r="AD24" s="52">
        <f t="shared" si="15"/>
        <v>4444.899225545663</v>
      </c>
      <c r="AE24" s="74">
        <f t="shared" si="15"/>
        <v>6015.626809678716</v>
      </c>
      <c r="AF24" s="82">
        <v>1400</v>
      </c>
    </row>
    <row r="25" spans="1:32" ht="11.25">
      <c r="A25" s="82">
        <v>1600</v>
      </c>
      <c r="B25" s="68"/>
      <c r="C25" s="51">
        <f t="shared" si="0"/>
        <v>967.6317230595344</v>
      </c>
      <c r="D25" s="108">
        <f t="shared" si="12"/>
        <v>1207.7734693302532</v>
      </c>
      <c r="E25" s="108">
        <f t="shared" si="2"/>
        <v>1449.6101502659576</v>
      </c>
      <c r="F25" s="110">
        <f t="shared" si="3"/>
        <v>1883.474646000163</v>
      </c>
      <c r="G25" s="112">
        <f t="shared" si="13"/>
        <v>1154.5880994887812</v>
      </c>
      <c r="H25" s="51">
        <f>G5*I5</f>
        <v>1499.2076385751402</v>
      </c>
      <c r="I25" s="114">
        <f t="shared" si="16"/>
        <v>1845.4733808403664</v>
      </c>
      <c r="J25" s="108">
        <f>G7*I7</f>
        <v>2185.026043314854</v>
      </c>
      <c r="K25" s="115">
        <f>G8*I8</f>
        <v>2732.6836661311</v>
      </c>
      <c r="L25" s="68"/>
      <c r="M25" s="52"/>
      <c r="N25" s="52">
        <f t="shared" si="11"/>
        <v>1974.7458090033153</v>
      </c>
      <c r="O25" s="52">
        <f t="shared" si="11"/>
        <v>2332.3481879596093</v>
      </c>
      <c r="P25" s="74"/>
      <c r="Q25" s="68"/>
      <c r="R25" s="52">
        <f t="shared" si="14"/>
        <v>1960.3208779763984</v>
      </c>
      <c r="S25" s="52">
        <f t="shared" si="14"/>
        <v>2316.3187266765076</v>
      </c>
      <c r="T25" s="52">
        <f t="shared" si="14"/>
        <v>2819.355421080039</v>
      </c>
      <c r="U25" s="72">
        <f t="shared" si="15"/>
        <v>3785.032223977727</v>
      </c>
      <c r="V25" s="77">
        <f t="shared" si="15"/>
        <v>2021.5341338248431</v>
      </c>
      <c r="W25" s="52">
        <f t="shared" si="15"/>
        <v>2560.1020396033277</v>
      </c>
      <c r="X25" s="52">
        <f t="shared" si="15"/>
        <v>3081.032816189229</v>
      </c>
      <c r="Y25" s="52">
        <f t="shared" si="15"/>
        <v>3582.9233370049756</v>
      </c>
      <c r="Z25" s="74">
        <f t="shared" si="15"/>
        <v>4942.650523573654</v>
      </c>
      <c r="AA25" s="73">
        <f t="shared" si="15"/>
        <v>2906.5790937441184</v>
      </c>
      <c r="AB25" s="52">
        <f t="shared" si="15"/>
        <v>3662.5258221847216</v>
      </c>
      <c r="AC25" s="52">
        <f t="shared" si="15"/>
        <v>4395.913631323485</v>
      </c>
      <c r="AD25" s="52">
        <f t="shared" si="15"/>
        <v>5079.884829195044</v>
      </c>
      <c r="AE25" s="74">
        <f t="shared" si="15"/>
        <v>6875.002068204249</v>
      </c>
      <c r="AF25" s="82">
        <v>1600</v>
      </c>
    </row>
    <row r="26" spans="1:32" ht="11.25">
      <c r="A26" s="82">
        <v>1800</v>
      </c>
      <c r="B26" s="68"/>
      <c r="C26" s="51">
        <f t="shared" si="0"/>
        <v>1088.5856884419761</v>
      </c>
      <c r="D26" s="108">
        <f t="shared" si="12"/>
        <v>1358.7451529965347</v>
      </c>
      <c r="E26" s="108">
        <f t="shared" si="2"/>
        <v>1630.8114190492022</v>
      </c>
      <c r="F26" s="110">
        <f t="shared" si="3"/>
        <v>2118.9089767501832</v>
      </c>
      <c r="G26" s="112">
        <f t="shared" si="13"/>
        <v>1298.9116119248788</v>
      </c>
      <c r="H26" s="51">
        <f aca="true" t="shared" si="17" ref="H26:H31">$H$25*A26/A$25</f>
        <v>1686.6085933970328</v>
      </c>
      <c r="I26" s="114">
        <f t="shared" si="16"/>
        <v>2076.1575534454123</v>
      </c>
      <c r="J26" s="108">
        <f aca="true" t="shared" si="18" ref="J26:J31">$J$25*A26/A$25</f>
        <v>2458.154298729211</v>
      </c>
      <c r="K26" s="115">
        <f aca="true" t="shared" si="19" ref="K26:K31">$K$25*A26/A$25</f>
        <v>3074.2691243974878</v>
      </c>
      <c r="L26" s="68"/>
      <c r="M26" s="52"/>
      <c r="N26" s="52">
        <f t="shared" si="11"/>
        <v>2221.58903512873</v>
      </c>
      <c r="O26" s="52">
        <f t="shared" si="11"/>
        <v>2623.8917114545607</v>
      </c>
      <c r="P26" s="74"/>
      <c r="Q26" s="68"/>
      <c r="R26" s="52">
        <f t="shared" si="14"/>
        <v>2205.3609877234485</v>
      </c>
      <c r="S26" s="52">
        <f t="shared" si="14"/>
        <v>2605.8585675110708</v>
      </c>
      <c r="T26" s="52">
        <f t="shared" si="14"/>
        <v>3171.7748487150443</v>
      </c>
      <c r="U26" s="72">
        <f t="shared" si="15"/>
        <v>4258.161251974943</v>
      </c>
      <c r="V26" s="77">
        <f t="shared" si="15"/>
        <v>2274.2259005529486</v>
      </c>
      <c r="W26" s="52">
        <f t="shared" si="15"/>
        <v>2880.1147945537436</v>
      </c>
      <c r="X26" s="52">
        <f t="shared" si="15"/>
        <v>3466.161918212882</v>
      </c>
      <c r="Y26" s="52">
        <f t="shared" si="15"/>
        <v>4030.788754130597</v>
      </c>
      <c r="Z26" s="74">
        <f t="shared" si="15"/>
        <v>5560.481839020361</v>
      </c>
      <c r="AA26" s="73">
        <f t="shared" si="15"/>
        <v>3269.901480462133</v>
      </c>
      <c r="AB26" s="52">
        <f t="shared" si="15"/>
        <v>4120.341549957812</v>
      </c>
      <c r="AC26" s="52">
        <f t="shared" si="15"/>
        <v>4945.4028352389205</v>
      </c>
      <c r="AD26" s="52">
        <f t="shared" si="15"/>
        <v>5714.870432844425</v>
      </c>
      <c r="AE26" s="74">
        <f t="shared" si="15"/>
        <v>7734.377326729779</v>
      </c>
      <c r="AF26" s="82">
        <v>1800</v>
      </c>
    </row>
    <row r="27" spans="1:32" ht="11.25">
      <c r="A27" s="82">
        <v>2000</v>
      </c>
      <c r="B27" s="68"/>
      <c r="C27" s="51">
        <f t="shared" si="0"/>
        <v>1209.5396538244179</v>
      </c>
      <c r="D27" s="108">
        <f t="shared" si="12"/>
        <v>1509.7168366628164</v>
      </c>
      <c r="E27" s="108">
        <f t="shared" si="2"/>
        <v>1812.012687832447</v>
      </c>
      <c r="F27" s="110">
        <f t="shared" si="3"/>
        <v>2354.3433075002035</v>
      </c>
      <c r="G27" s="112">
        <f t="shared" si="13"/>
        <v>1443.2351243609764</v>
      </c>
      <c r="H27" s="51">
        <f t="shared" si="17"/>
        <v>1874.0095482189251</v>
      </c>
      <c r="I27" s="114">
        <f t="shared" si="16"/>
        <v>2306.841726050458</v>
      </c>
      <c r="J27" s="108">
        <f t="shared" si="18"/>
        <v>2731.2825541435677</v>
      </c>
      <c r="K27" s="115">
        <f t="shared" si="19"/>
        <v>3415.854582663875</v>
      </c>
      <c r="L27" s="68"/>
      <c r="M27" s="52"/>
      <c r="N27" s="52">
        <f t="shared" si="11"/>
        <v>2468.432261254144</v>
      </c>
      <c r="O27" s="52">
        <f t="shared" si="11"/>
        <v>2915.4352349495116</v>
      </c>
      <c r="P27" s="74"/>
      <c r="Q27" s="68"/>
      <c r="R27" s="52">
        <f t="shared" si="14"/>
        <v>2450.401097470498</v>
      </c>
      <c r="S27" s="52">
        <f t="shared" si="14"/>
        <v>2895.3984083456344</v>
      </c>
      <c r="T27" s="52">
        <f t="shared" si="14"/>
        <v>3524.1942763500488</v>
      </c>
      <c r="U27" s="72">
        <f t="shared" si="15"/>
        <v>4731.290279972159</v>
      </c>
      <c r="V27" s="77">
        <f t="shared" si="15"/>
        <v>2526.917667281054</v>
      </c>
      <c r="W27" s="52">
        <f t="shared" si="15"/>
        <v>3200.1275495041596</v>
      </c>
      <c r="X27" s="52">
        <f t="shared" si="15"/>
        <v>3851.291020236536</v>
      </c>
      <c r="Y27" s="52">
        <f t="shared" si="15"/>
        <v>4478.654171256219</v>
      </c>
      <c r="Z27" s="74">
        <f t="shared" si="15"/>
        <v>6178.313154467068</v>
      </c>
      <c r="AA27" s="73">
        <f t="shared" si="15"/>
        <v>3633.223867180148</v>
      </c>
      <c r="AB27" s="52">
        <f t="shared" si="15"/>
        <v>4578.157277730902</v>
      </c>
      <c r="AC27" s="52">
        <f t="shared" si="15"/>
        <v>5494.892039154356</v>
      </c>
      <c r="AD27" s="52">
        <f t="shared" si="15"/>
        <v>6349.856036493805</v>
      </c>
      <c r="AE27" s="74">
        <f t="shared" si="15"/>
        <v>8593.75258525531</v>
      </c>
      <c r="AF27" s="82">
        <v>2000</v>
      </c>
    </row>
    <row r="28" spans="1:32" ht="11.25">
      <c r="A28" s="82">
        <v>2200</v>
      </c>
      <c r="B28" s="68"/>
      <c r="C28" s="51">
        <f t="shared" si="0"/>
        <v>1330.4936192068596</v>
      </c>
      <c r="D28" s="108">
        <f t="shared" si="12"/>
        <v>1660.688520329098</v>
      </c>
      <c r="E28" s="108">
        <f t="shared" si="2"/>
        <v>1993.2139566156916</v>
      </c>
      <c r="F28" s="110">
        <f t="shared" si="3"/>
        <v>2589.777638250224</v>
      </c>
      <c r="G28" s="112">
        <f t="shared" si="13"/>
        <v>1587.558636797074</v>
      </c>
      <c r="H28" s="51">
        <f t="shared" si="17"/>
        <v>2061.4105030408177</v>
      </c>
      <c r="I28" s="114">
        <f t="shared" si="16"/>
        <v>2537.525898655504</v>
      </c>
      <c r="J28" s="108">
        <f t="shared" si="18"/>
        <v>3004.4108095579245</v>
      </c>
      <c r="K28" s="115">
        <f t="shared" si="19"/>
        <v>3757.440040930262</v>
      </c>
      <c r="L28" s="68"/>
      <c r="M28" s="52"/>
      <c r="N28" s="52">
        <f t="shared" si="11"/>
        <v>2715.2754873795584</v>
      </c>
      <c r="O28" s="52">
        <f t="shared" si="11"/>
        <v>3206.978758444463</v>
      </c>
      <c r="P28" s="74"/>
      <c r="Q28" s="68"/>
      <c r="R28" s="52">
        <f t="shared" si="14"/>
        <v>2695.441207217548</v>
      </c>
      <c r="S28" s="52">
        <f t="shared" si="14"/>
        <v>3184.9382491801975</v>
      </c>
      <c r="T28" s="52">
        <f t="shared" si="14"/>
        <v>3876.6137039850537</v>
      </c>
      <c r="U28" s="72">
        <f t="shared" si="15"/>
        <v>5204.419307969374</v>
      </c>
      <c r="V28" s="77">
        <f t="shared" si="15"/>
        <v>2779.6094340091595</v>
      </c>
      <c r="W28" s="52">
        <f t="shared" si="15"/>
        <v>3520.1403044545755</v>
      </c>
      <c r="X28" s="52">
        <f t="shared" si="15"/>
        <v>4236.42012226019</v>
      </c>
      <c r="Y28" s="52">
        <f t="shared" si="15"/>
        <v>4926.519588381841</v>
      </c>
      <c r="Z28" s="74">
        <f t="shared" si="15"/>
        <v>6796.144469913774</v>
      </c>
      <c r="AA28" s="73">
        <f t="shared" si="15"/>
        <v>3996.546253898163</v>
      </c>
      <c r="AB28" s="52">
        <f t="shared" si="15"/>
        <v>5035.973005503993</v>
      </c>
      <c r="AC28" s="52">
        <f t="shared" si="15"/>
        <v>6044.381243069793</v>
      </c>
      <c r="AD28" s="52">
        <f t="shared" si="15"/>
        <v>6984.841640143185</v>
      </c>
      <c r="AE28" s="74">
        <f t="shared" si="15"/>
        <v>9453.127843780841</v>
      </c>
      <c r="AF28" s="82">
        <v>2200</v>
      </c>
    </row>
    <row r="29" spans="1:32" ht="11.25">
      <c r="A29" s="82">
        <v>2400</v>
      </c>
      <c r="B29" s="68"/>
      <c r="C29" s="51">
        <f>C5*E5</f>
        <v>1451.4475845893014</v>
      </c>
      <c r="D29" s="108">
        <f t="shared" si="12"/>
        <v>1811.6602039953796</v>
      </c>
      <c r="E29" s="108">
        <f>C7*E7</f>
        <v>2174.4152253989364</v>
      </c>
      <c r="F29" s="110">
        <f>C8*E8</f>
        <v>2825.211969000244</v>
      </c>
      <c r="G29" s="112">
        <f t="shared" si="13"/>
        <v>1731.8821492331717</v>
      </c>
      <c r="H29" s="51">
        <f t="shared" si="17"/>
        <v>2248.81145786271</v>
      </c>
      <c r="I29" s="114">
        <f t="shared" si="16"/>
        <v>2768.2100712605497</v>
      </c>
      <c r="J29" s="108">
        <f t="shared" si="18"/>
        <v>3277.5390649722813</v>
      </c>
      <c r="K29" s="115">
        <f t="shared" si="19"/>
        <v>4099.025499196649</v>
      </c>
      <c r="L29" s="68"/>
      <c r="M29" s="52"/>
      <c r="N29" s="52">
        <f t="shared" si="11"/>
        <v>2962.1187135049727</v>
      </c>
      <c r="O29" s="52">
        <f t="shared" si="11"/>
        <v>3498.522281939414</v>
      </c>
      <c r="P29" s="74"/>
      <c r="Q29" s="68"/>
      <c r="R29" s="52">
        <f t="shared" si="14"/>
        <v>2940.481316964597</v>
      </c>
      <c r="S29" s="52">
        <f t="shared" si="14"/>
        <v>3474.478090014761</v>
      </c>
      <c r="T29" s="52">
        <f t="shared" si="14"/>
        <v>4229.033131620059</v>
      </c>
      <c r="U29" s="72">
        <f t="shared" si="15"/>
        <v>5677.5483359665905</v>
      </c>
      <c r="V29" s="77">
        <f t="shared" si="15"/>
        <v>3032.301200737265</v>
      </c>
      <c r="W29" s="52">
        <f t="shared" si="15"/>
        <v>3840.1530594049914</v>
      </c>
      <c r="X29" s="52">
        <f t="shared" si="15"/>
        <v>4621.549224283844</v>
      </c>
      <c r="Y29" s="52">
        <f t="shared" si="15"/>
        <v>5374.385005507464</v>
      </c>
      <c r="Z29" s="74">
        <f t="shared" si="15"/>
        <v>7413.9757853604815</v>
      </c>
      <c r="AA29" s="73">
        <f t="shared" si="15"/>
        <v>4359.868640616178</v>
      </c>
      <c r="AB29" s="52">
        <f t="shared" si="15"/>
        <v>5493.788733277082</v>
      </c>
      <c r="AC29" s="52">
        <f t="shared" si="15"/>
        <v>6593.870446985227</v>
      </c>
      <c r="AD29" s="52">
        <f t="shared" si="15"/>
        <v>7619.827243792565</v>
      </c>
      <c r="AE29" s="74">
        <f t="shared" si="15"/>
        <v>10312.503102306371</v>
      </c>
      <c r="AF29" s="82">
        <v>2400</v>
      </c>
    </row>
    <row r="30" spans="1:32" ht="11.25">
      <c r="A30" s="82">
        <v>2600</v>
      </c>
      <c r="B30" s="68"/>
      <c r="C30" s="51">
        <f>$C$29*A30/A$29</f>
        <v>1572.4015499717432</v>
      </c>
      <c r="D30" s="108">
        <f t="shared" si="12"/>
        <v>1962.6318876616613</v>
      </c>
      <c r="E30" s="108">
        <f>$E$29*A30/A$29</f>
        <v>2355.616494182181</v>
      </c>
      <c r="F30" s="110">
        <f>$F$29*A30/A$29</f>
        <v>3060.6462997502645</v>
      </c>
      <c r="G30" s="112">
        <f t="shared" si="13"/>
        <v>1876.2056616692694</v>
      </c>
      <c r="H30" s="51">
        <f t="shared" si="17"/>
        <v>2436.212412684603</v>
      </c>
      <c r="I30" s="114">
        <f t="shared" si="16"/>
        <v>2998.8942438655954</v>
      </c>
      <c r="J30" s="108">
        <f t="shared" si="18"/>
        <v>3550.667320386638</v>
      </c>
      <c r="K30" s="115">
        <f t="shared" si="19"/>
        <v>4440.610957463037</v>
      </c>
      <c r="L30" s="68"/>
      <c r="M30" s="52"/>
      <c r="N30" s="52">
        <f t="shared" si="11"/>
        <v>3208.9619396303874</v>
      </c>
      <c r="O30" s="52">
        <f t="shared" si="11"/>
        <v>3790.0658054343653</v>
      </c>
      <c r="P30" s="74"/>
      <c r="Q30" s="68"/>
      <c r="R30" s="52">
        <f t="shared" si="14"/>
        <v>3185.521426711647</v>
      </c>
      <c r="S30" s="52">
        <f t="shared" si="14"/>
        <v>3764.017930849325</v>
      </c>
      <c r="T30" s="52">
        <f t="shared" si="14"/>
        <v>4581.4525592550635</v>
      </c>
      <c r="U30" s="72">
        <f t="shared" si="15"/>
        <v>6150.677363963806</v>
      </c>
      <c r="V30" s="77">
        <f t="shared" si="15"/>
        <v>3284.9929674653704</v>
      </c>
      <c r="W30" s="52">
        <f t="shared" si="15"/>
        <v>4160.165814355408</v>
      </c>
      <c r="X30" s="52">
        <f t="shared" si="15"/>
        <v>5006.678326307497</v>
      </c>
      <c r="Y30" s="52">
        <f t="shared" si="15"/>
        <v>5822.250422633086</v>
      </c>
      <c r="Z30" s="74">
        <f t="shared" si="15"/>
        <v>8031.807100807188</v>
      </c>
      <c r="AA30" s="73">
        <f t="shared" si="15"/>
        <v>4723.191027334192</v>
      </c>
      <c r="AB30" s="52">
        <f t="shared" si="15"/>
        <v>5951.604461050172</v>
      </c>
      <c r="AC30" s="52">
        <f t="shared" si="15"/>
        <v>7143.359650900663</v>
      </c>
      <c r="AD30" s="52">
        <f t="shared" si="15"/>
        <v>8254.812847441946</v>
      </c>
      <c r="AE30" s="74">
        <f t="shared" si="15"/>
        <v>11171.878360831903</v>
      </c>
      <c r="AF30" s="82">
        <v>2600</v>
      </c>
    </row>
    <row r="31" spans="1:32" ht="12" thickBot="1">
      <c r="A31" s="83">
        <v>3000</v>
      </c>
      <c r="B31" s="69"/>
      <c r="C31" s="70">
        <f>$C$29*A31/A$29</f>
        <v>1814.3094807366267</v>
      </c>
      <c r="D31" s="109">
        <f t="shared" si="12"/>
        <v>2264.575254994225</v>
      </c>
      <c r="E31" s="109">
        <f>$E$29*A31/A$29</f>
        <v>2718.0190317486704</v>
      </c>
      <c r="F31" s="111">
        <f>$F$29*A31/A$29</f>
        <v>3531.514961250305</v>
      </c>
      <c r="G31" s="113">
        <f t="shared" si="13"/>
        <v>2164.8526865414647</v>
      </c>
      <c r="H31" s="70">
        <f t="shared" si="17"/>
        <v>2811.0143223283876</v>
      </c>
      <c r="I31" s="119">
        <f t="shared" si="16"/>
        <v>3460.2625890756867</v>
      </c>
      <c r="J31" s="109">
        <f t="shared" si="18"/>
        <v>4096.923831215352</v>
      </c>
      <c r="K31" s="116">
        <f t="shared" si="19"/>
        <v>5123.781873995813</v>
      </c>
      <c r="L31" s="69"/>
      <c r="M31" s="75"/>
      <c r="N31" s="75">
        <f t="shared" si="11"/>
        <v>3702.6483918812164</v>
      </c>
      <c r="O31" s="75">
        <f t="shared" si="11"/>
        <v>4373.152852424268</v>
      </c>
      <c r="P31" s="76"/>
      <c r="Q31" s="69"/>
      <c r="R31" s="75">
        <f t="shared" si="14"/>
        <v>3675.601646205747</v>
      </c>
      <c r="S31" s="75">
        <f t="shared" si="14"/>
        <v>4343.097612518452</v>
      </c>
      <c r="T31" s="75">
        <f t="shared" si="14"/>
        <v>5286.291414525073</v>
      </c>
      <c r="U31" s="79">
        <f t="shared" si="15"/>
        <v>7096.9354199582385</v>
      </c>
      <c r="V31" s="78">
        <f t="shared" si="15"/>
        <v>3790.376500921581</v>
      </c>
      <c r="W31" s="75">
        <f t="shared" si="15"/>
        <v>4800.19132425624</v>
      </c>
      <c r="X31" s="75">
        <f t="shared" si="15"/>
        <v>5776.936530354805</v>
      </c>
      <c r="Y31" s="75">
        <f t="shared" si="15"/>
        <v>6717.981256884329</v>
      </c>
      <c r="Z31" s="76">
        <f t="shared" si="15"/>
        <v>9267.469731700601</v>
      </c>
      <c r="AA31" s="80">
        <f t="shared" si="15"/>
        <v>5449.835800770222</v>
      </c>
      <c r="AB31" s="75">
        <f t="shared" si="15"/>
        <v>6867.2359165963535</v>
      </c>
      <c r="AC31" s="75">
        <f t="shared" si="15"/>
        <v>8242.338058731535</v>
      </c>
      <c r="AD31" s="75">
        <f t="shared" si="15"/>
        <v>9524.784054740707</v>
      </c>
      <c r="AE31" s="76">
        <f t="shared" si="15"/>
        <v>12890.628877882966</v>
      </c>
      <c r="AF31" s="83">
        <v>3000</v>
      </c>
    </row>
  </sheetData>
  <sheetProtection/>
  <mergeCells count="24">
    <mergeCell ref="Z1:AE1"/>
    <mergeCell ref="AA3:AA4"/>
    <mergeCell ref="AB3:AB4"/>
    <mergeCell ref="AC3:AC4"/>
    <mergeCell ref="AD3:AD4"/>
    <mergeCell ref="AA5:AA6"/>
    <mergeCell ref="AB5:AB6"/>
    <mergeCell ref="AC5:AC6"/>
    <mergeCell ref="AD5:AD6"/>
    <mergeCell ref="A12:A14"/>
    <mergeCell ref="V12:Z12"/>
    <mergeCell ref="AA12:AE12"/>
    <mergeCell ref="AF12:AF14"/>
    <mergeCell ref="B13:AE13"/>
    <mergeCell ref="G12:K12"/>
    <mergeCell ref="B12:F12"/>
    <mergeCell ref="Q12:U12"/>
    <mergeCell ref="V1:Y2"/>
    <mergeCell ref="R1:U2"/>
    <mergeCell ref="N1:Q2"/>
    <mergeCell ref="F1:I2"/>
    <mergeCell ref="B1:E2"/>
    <mergeCell ref="L12:P12"/>
    <mergeCell ref="J1:M2"/>
  </mergeCells>
  <printOptions/>
  <pageMargins left="0.3937007874015748" right="0.3937007874015748" top="0.984251968503937" bottom="0.984251968503937" header="0" footer="0"/>
  <pageSetup horizontalDpi="300" verticalDpi="300" orientation="portrait" paperSize="9" r:id="rId1"/>
  <ignoredErrors>
    <ignoredError sqref="H15:H20 H26:H31 H21:H25 G21:G25 I22:K25 J21:K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E51"/>
  <sheetViews>
    <sheetView zoomScalePageLayoutView="0" workbookViewId="0" topLeftCell="A1">
      <selection activeCell="L40" sqref="L40"/>
    </sheetView>
  </sheetViews>
  <sheetFormatPr defaultColWidth="9.33203125" defaultRowHeight="11.25"/>
  <sheetData>
    <row r="2" spans="1:2" ht="11.25">
      <c r="A2" s="9" t="s">
        <v>11</v>
      </c>
      <c r="B2" s="9"/>
    </row>
    <row r="3" ht="12" thickBot="1"/>
    <row r="4" spans="1:31" ht="11.25">
      <c r="A4" s="167" t="s">
        <v>8</v>
      </c>
      <c r="B4" s="170" t="s">
        <v>30</v>
      </c>
      <c r="C4" s="171"/>
      <c r="D4" s="171"/>
      <c r="E4" s="171"/>
      <c r="F4" s="172"/>
      <c r="G4" s="170" t="s">
        <v>1</v>
      </c>
      <c r="H4" s="171"/>
      <c r="I4" s="171"/>
      <c r="J4" s="171"/>
      <c r="K4" s="172"/>
      <c r="L4" s="161" t="s">
        <v>39</v>
      </c>
      <c r="M4" s="162"/>
      <c r="N4" s="162"/>
      <c r="O4" s="162"/>
      <c r="P4" s="163"/>
      <c r="Q4" s="161" t="s">
        <v>31</v>
      </c>
      <c r="R4" s="162"/>
      <c r="S4" s="162"/>
      <c r="T4" s="162"/>
      <c r="U4" s="163"/>
      <c r="V4" s="161" t="s">
        <v>2</v>
      </c>
      <c r="W4" s="162"/>
      <c r="X4" s="162"/>
      <c r="Y4" s="162"/>
      <c r="Z4" s="163"/>
      <c r="AA4" s="161" t="s">
        <v>3</v>
      </c>
      <c r="AB4" s="162"/>
      <c r="AC4" s="162"/>
      <c r="AD4" s="162"/>
      <c r="AE4" s="163"/>
    </row>
    <row r="5" spans="1:31" ht="11.25">
      <c r="A5" s="168"/>
      <c r="B5" s="158" t="s">
        <v>9</v>
      </c>
      <c r="C5" s="159"/>
      <c r="D5" s="159"/>
      <c r="E5" s="159"/>
      <c r="F5" s="160"/>
      <c r="G5" s="158" t="s">
        <v>9</v>
      </c>
      <c r="H5" s="159"/>
      <c r="I5" s="159"/>
      <c r="J5" s="159"/>
      <c r="K5" s="160"/>
      <c r="L5" s="164" t="s">
        <v>9</v>
      </c>
      <c r="M5" s="165"/>
      <c r="N5" s="165"/>
      <c r="O5" s="165"/>
      <c r="P5" s="166"/>
      <c r="Q5" s="164" t="s">
        <v>9</v>
      </c>
      <c r="R5" s="165"/>
      <c r="S5" s="165"/>
      <c r="T5" s="165"/>
      <c r="U5" s="166"/>
      <c r="V5" s="164" t="s">
        <v>9</v>
      </c>
      <c r="W5" s="165"/>
      <c r="X5" s="165"/>
      <c r="Y5" s="165"/>
      <c r="Z5" s="166"/>
      <c r="AA5" s="164" t="s">
        <v>9</v>
      </c>
      <c r="AB5" s="165"/>
      <c r="AC5" s="165"/>
      <c r="AD5" s="165"/>
      <c r="AE5" s="166"/>
    </row>
    <row r="6" spans="1:31" ht="12" thickBot="1">
      <c r="A6" s="169"/>
      <c r="B6" s="19">
        <v>300</v>
      </c>
      <c r="C6" s="17">
        <v>400</v>
      </c>
      <c r="D6" s="17">
        <v>500</v>
      </c>
      <c r="E6" s="17">
        <v>600</v>
      </c>
      <c r="F6" s="18">
        <v>900</v>
      </c>
      <c r="G6" s="19">
        <v>300</v>
      </c>
      <c r="H6" s="17">
        <v>400</v>
      </c>
      <c r="I6" s="17">
        <v>500</v>
      </c>
      <c r="J6" s="17">
        <v>600</v>
      </c>
      <c r="K6" s="18">
        <v>900</v>
      </c>
      <c r="L6" s="89">
        <v>300</v>
      </c>
      <c r="M6" s="87">
        <v>400</v>
      </c>
      <c r="N6" s="87">
        <v>500</v>
      </c>
      <c r="O6" s="87">
        <v>600</v>
      </c>
      <c r="P6" s="88">
        <v>900</v>
      </c>
      <c r="Q6" s="89">
        <v>300</v>
      </c>
      <c r="R6" s="87">
        <v>400</v>
      </c>
      <c r="S6" s="87">
        <v>500</v>
      </c>
      <c r="T6" s="87">
        <v>600</v>
      </c>
      <c r="U6" s="88">
        <v>900</v>
      </c>
      <c r="V6" s="19">
        <v>300</v>
      </c>
      <c r="W6" s="17">
        <v>400</v>
      </c>
      <c r="X6" s="17">
        <v>500</v>
      </c>
      <c r="Y6" s="17">
        <v>600</v>
      </c>
      <c r="Z6" s="18">
        <v>900</v>
      </c>
      <c r="AA6" s="19">
        <v>300</v>
      </c>
      <c r="AB6" s="17">
        <v>400</v>
      </c>
      <c r="AC6" s="17">
        <v>500</v>
      </c>
      <c r="AD6" s="17">
        <v>600</v>
      </c>
      <c r="AE6" s="18">
        <v>900</v>
      </c>
    </row>
    <row r="7" spans="1:31" ht="11.25">
      <c r="A7" s="38">
        <v>300</v>
      </c>
      <c r="B7" s="35">
        <v>0</v>
      </c>
      <c r="C7" s="36">
        <v>1</v>
      </c>
      <c r="D7" s="36">
        <v>1</v>
      </c>
      <c r="E7" s="7">
        <v>1</v>
      </c>
      <c r="F7" s="8">
        <v>1</v>
      </c>
      <c r="G7" s="35">
        <v>1</v>
      </c>
      <c r="H7" s="36">
        <v>1</v>
      </c>
      <c r="I7" s="36">
        <v>1</v>
      </c>
      <c r="J7" s="7">
        <v>1</v>
      </c>
      <c r="K7" s="8">
        <v>1</v>
      </c>
      <c r="L7" s="90">
        <v>0</v>
      </c>
      <c r="M7" s="91">
        <v>0</v>
      </c>
      <c r="N7" s="91">
        <v>1</v>
      </c>
      <c r="O7" s="92">
        <v>1</v>
      </c>
      <c r="P7" s="93">
        <v>0</v>
      </c>
      <c r="Q7" s="90">
        <v>0</v>
      </c>
      <c r="R7" s="91">
        <v>1</v>
      </c>
      <c r="S7" s="91">
        <v>1</v>
      </c>
      <c r="T7" s="92">
        <v>1</v>
      </c>
      <c r="U7" s="93">
        <v>1</v>
      </c>
      <c r="V7" s="84">
        <v>1</v>
      </c>
      <c r="W7" s="36">
        <v>1</v>
      </c>
      <c r="X7" s="36">
        <v>1</v>
      </c>
      <c r="Y7" s="7">
        <v>1</v>
      </c>
      <c r="Z7" s="8">
        <v>1</v>
      </c>
      <c r="AA7" s="35">
        <v>1</v>
      </c>
      <c r="AB7" s="36">
        <v>1</v>
      </c>
      <c r="AC7" s="36">
        <v>1</v>
      </c>
      <c r="AD7" s="7">
        <v>1</v>
      </c>
      <c r="AE7" s="8">
        <v>1</v>
      </c>
    </row>
    <row r="8" spans="1:31" ht="11.25">
      <c r="A8" s="39">
        <v>400</v>
      </c>
      <c r="B8" s="35">
        <v>0</v>
      </c>
      <c r="C8" s="1">
        <v>1</v>
      </c>
      <c r="D8" s="1">
        <v>1</v>
      </c>
      <c r="E8" s="1">
        <v>1</v>
      </c>
      <c r="F8" s="3">
        <v>1</v>
      </c>
      <c r="G8" s="37">
        <v>1</v>
      </c>
      <c r="H8" s="1">
        <v>1</v>
      </c>
      <c r="I8" s="1">
        <v>1</v>
      </c>
      <c r="J8" s="1">
        <v>1</v>
      </c>
      <c r="K8" s="3">
        <v>1</v>
      </c>
      <c r="L8" s="35">
        <v>0</v>
      </c>
      <c r="M8" s="14">
        <v>0</v>
      </c>
      <c r="N8" s="14">
        <v>1</v>
      </c>
      <c r="O8" s="1">
        <v>1</v>
      </c>
      <c r="P8" s="94">
        <v>0</v>
      </c>
      <c r="Q8" s="35">
        <v>0</v>
      </c>
      <c r="R8" s="14">
        <v>1</v>
      </c>
      <c r="S8" s="14">
        <v>1</v>
      </c>
      <c r="T8" s="1">
        <v>1</v>
      </c>
      <c r="U8" s="94">
        <v>1</v>
      </c>
      <c r="V8" s="85">
        <v>1</v>
      </c>
      <c r="W8" s="14">
        <v>1</v>
      </c>
      <c r="X8" s="14">
        <v>1</v>
      </c>
      <c r="Y8" s="1">
        <v>1</v>
      </c>
      <c r="Z8" s="3">
        <v>1</v>
      </c>
      <c r="AA8" s="37">
        <v>1</v>
      </c>
      <c r="AB8" s="14">
        <v>1</v>
      </c>
      <c r="AC8" s="14">
        <v>1</v>
      </c>
      <c r="AD8" s="1">
        <v>1</v>
      </c>
      <c r="AE8" s="3">
        <v>1</v>
      </c>
    </row>
    <row r="9" spans="1:31" ht="11.25">
      <c r="A9" s="39">
        <v>500</v>
      </c>
      <c r="B9" s="35">
        <v>0</v>
      </c>
      <c r="C9" s="1">
        <v>1</v>
      </c>
      <c r="D9" s="1">
        <v>1</v>
      </c>
      <c r="E9" s="1">
        <v>1</v>
      </c>
      <c r="F9" s="3">
        <v>1</v>
      </c>
      <c r="G9" s="37">
        <v>1</v>
      </c>
      <c r="H9" s="1">
        <v>1</v>
      </c>
      <c r="I9" s="1">
        <v>1</v>
      </c>
      <c r="J9" s="1">
        <v>1</v>
      </c>
      <c r="K9" s="3">
        <v>1</v>
      </c>
      <c r="L9" s="35">
        <v>0</v>
      </c>
      <c r="M9" s="14">
        <v>0</v>
      </c>
      <c r="N9" s="14">
        <v>1</v>
      </c>
      <c r="O9" s="1">
        <v>1</v>
      </c>
      <c r="P9" s="94">
        <v>0</v>
      </c>
      <c r="Q9" s="35">
        <v>0</v>
      </c>
      <c r="R9" s="14">
        <v>1</v>
      </c>
      <c r="S9" s="14">
        <v>1</v>
      </c>
      <c r="T9" s="1">
        <v>1</v>
      </c>
      <c r="U9" s="94">
        <v>1</v>
      </c>
      <c r="V9" s="85">
        <v>1</v>
      </c>
      <c r="W9" s="14">
        <v>1</v>
      </c>
      <c r="X9" s="14">
        <v>1</v>
      </c>
      <c r="Y9" s="1">
        <v>1</v>
      </c>
      <c r="Z9" s="3">
        <v>1</v>
      </c>
      <c r="AA9" s="37">
        <v>1</v>
      </c>
      <c r="AB9" s="14">
        <v>1</v>
      </c>
      <c r="AC9" s="14">
        <v>1</v>
      </c>
      <c r="AD9" s="1">
        <v>1</v>
      </c>
      <c r="AE9" s="3">
        <v>1</v>
      </c>
    </row>
    <row r="10" spans="1:31" ht="11.25">
      <c r="A10" s="39">
        <v>600</v>
      </c>
      <c r="B10" s="35">
        <v>0</v>
      </c>
      <c r="C10" s="1">
        <v>1</v>
      </c>
      <c r="D10" s="1">
        <v>1</v>
      </c>
      <c r="E10" s="1">
        <v>1</v>
      </c>
      <c r="F10" s="3">
        <v>1</v>
      </c>
      <c r="G10" s="37">
        <v>1</v>
      </c>
      <c r="H10" s="1">
        <v>1</v>
      </c>
      <c r="I10" s="1">
        <v>1</v>
      </c>
      <c r="J10" s="1">
        <v>1</v>
      </c>
      <c r="K10" s="3">
        <v>1</v>
      </c>
      <c r="L10" s="35">
        <v>0</v>
      </c>
      <c r="M10" s="1">
        <v>0</v>
      </c>
      <c r="N10" s="1">
        <v>1</v>
      </c>
      <c r="O10" s="1">
        <v>1</v>
      </c>
      <c r="P10" s="94">
        <v>0</v>
      </c>
      <c r="Q10" s="35">
        <v>0</v>
      </c>
      <c r="R10" s="1">
        <v>1</v>
      </c>
      <c r="S10" s="1">
        <v>1</v>
      </c>
      <c r="T10" s="1">
        <v>1</v>
      </c>
      <c r="U10" s="94">
        <v>1</v>
      </c>
      <c r="V10" s="85">
        <v>1</v>
      </c>
      <c r="W10" s="1">
        <v>1</v>
      </c>
      <c r="X10" s="1">
        <v>1</v>
      </c>
      <c r="Y10" s="1">
        <v>1</v>
      </c>
      <c r="Z10" s="3">
        <v>1</v>
      </c>
      <c r="AA10" s="37">
        <v>1</v>
      </c>
      <c r="AB10" s="14">
        <v>1</v>
      </c>
      <c r="AC10" s="14">
        <v>1</v>
      </c>
      <c r="AD10" s="1">
        <v>1</v>
      </c>
      <c r="AE10" s="3">
        <v>1</v>
      </c>
    </row>
    <row r="11" spans="1:31" ht="11.25">
      <c r="A11" s="39">
        <v>700</v>
      </c>
      <c r="B11" s="35">
        <v>0</v>
      </c>
      <c r="C11" s="1">
        <v>1</v>
      </c>
      <c r="D11" s="1">
        <v>1</v>
      </c>
      <c r="E11" s="1">
        <v>1</v>
      </c>
      <c r="F11" s="3">
        <v>1</v>
      </c>
      <c r="G11" s="37">
        <v>1</v>
      </c>
      <c r="H11" s="1">
        <v>1</v>
      </c>
      <c r="I11" s="1">
        <v>1</v>
      </c>
      <c r="J11" s="1">
        <v>1</v>
      </c>
      <c r="K11" s="3">
        <v>1</v>
      </c>
      <c r="L11" s="35">
        <v>0</v>
      </c>
      <c r="M11" s="1">
        <v>0</v>
      </c>
      <c r="N11" s="1">
        <v>1</v>
      </c>
      <c r="O11" s="1">
        <v>1</v>
      </c>
      <c r="P11" s="94">
        <v>0</v>
      </c>
      <c r="Q11" s="35">
        <v>0</v>
      </c>
      <c r="R11" s="1">
        <v>1</v>
      </c>
      <c r="S11" s="1">
        <v>1</v>
      </c>
      <c r="T11" s="1">
        <v>1</v>
      </c>
      <c r="U11" s="94">
        <v>1</v>
      </c>
      <c r="V11" s="85">
        <v>1</v>
      </c>
      <c r="W11" s="1">
        <v>1</v>
      </c>
      <c r="X11" s="1">
        <v>1</v>
      </c>
      <c r="Y11" s="1">
        <v>1</v>
      </c>
      <c r="Z11" s="3">
        <v>1</v>
      </c>
      <c r="AA11" s="37">
        <v>1</v>
      </c>
      <c r="AB11" s="14">
        <v>1</v>
      </c>
      <c r="AC11" s="14">
        <v>1</v>
      </c>
      <c r="AD11" s="1">
        <v>1</v>
      </c>
      <c r="AE11" s="3">
        <v>1</v>
      </c>
    </row>
    <row r="12" spans="1:31" ht="11.25">
      <c r="A12" s="39">
        <v>800</v>
      </c>
      <c r="B12" s="35">
        <v>0</v>
      </c>
      <c r="C12" s="1">
        <v>1</v>
      </c>
      <c r="D12" s="1">
        <v>1</v>
      </c>
      <c r="E12" s="1">
        <v>1</v>
      </c>
      <c r="F12" s="3">
        <v>1</v>
      </c>
      <c r="G12" s="37">
        <v>1</v>
      </c>
      <c r="H12" s="1">
        <v>1</v>
      </c>
      <c r="I12" s="1">
        <v>1</v>
      </c>
      <c r="J12" s="1">
        <v>1</v>
      </c>
      <c r="K12" s="3">
        <v>1</v>
      </c>
      <c r="L12" s="35">
        <v>0</v>
      </c>
      <c r="M12" s="1">
        <v>0</v>
      </c>
      <c r="N12" s="1">
        <v>1</v>
      </c>
      <c r="O12" s="1">
        <v>1</v>
      </c>
      <c r="P12" s="94">
        <v>0</v>
      </c>
      <c r="Q12" s="35">
        <v>0</v>
      </c>
      <c r="R12" s="1">
        <v>1</v>
      </c>
      <c r="S12" s="1">
        <v>1</v>
      </c>
      <c r="T12" s="1">
        <v>1</v>
      </c>
      <c r="U12" s="94">
        <v>1</v>
      </c>
      <c r="V12" s="85">
        <v>1</v>
      </c>
      <c r="W12" s="1">
        <v>1</v>
      </c>
      <c r="X12" s="1">
        <v>1</v>
      </c>
      <c r="Y12" s="1">
        <v>1</v>
      </c>
      <c r="Z12" s="3">
        <v>1</v>
      </c>
      <c r="AA12" s="37">
        <v>1</v>
      </c>
      <c r="AB12" s="14">
        <v>1</v>
      </c>
      <c r="AC12" s="14">
        <v>1</v>
      </c>
      <c r="AD12" s="1">
        <v>1</v>
      </c>
      <c r="AE12" s="3">
        <v>1</v>
      </c>
    </row>
    <row r="13" spans="1:31" ht="11.25">
      <c r="A13" s="39">
        <v>900</v>
      </c>
      <c r="B13" s="35">
        <v>0</v>
      </c>
      <c r="C13" s="1">
        <v>1</v>
      </c>
      <c r="D13" s="1">
        <v>1</v>
      </c>
      <c r="E13" s="1">
        <v>1</v>
      </c>
      <c r="F13" s="3">
        <v>1</v>
      </c>
      <c r="G13" s="37">
        <v>1</v>
      </c>
      <c r="H13" s="1">
        <v>1</v>
      </c>
      <c r="I13" s="1">
        <v>1</v>
      </c>
      <c r="J13" s="1">
        <v>1</v>
      </c>
      <c r="K13" s="3">
        <v>1</v>
      </c>
      <c r="L13" s="35">
        <v>0</v>
      </c>
      <c r="M13" s="1">
        <v>0</v>
      </c>
      <c r="N13" s="1">
        <v>1</v>
      </c>
      <c r="O13" s="1">
        <v>1</v>
      </c>
      <c r="P13" s="94">
        <v>0</v>
      </c>
      <c r="Q13" s="35">
        <v>0</v>
      </c>
      <c r="R13" s="1">
        <v>1</v>
      </c>
      <c r="S13" s="1">
        <v>1</v>
      </c>
      <c r="T13" s="1">
        <v>1</v>
      </c>
      <c r="U13" s="94">
        <v>1</v>
      </c>
      <c r="V13" s="85">
        <v>1</v>
      </c>
      <c r="W13" s="1">
        <v>1</v>
      </c>
      <c r="X13" s="1">
        <v>1</v>
      </c>
      <c r="Y13" s="1">
        <v>1</v>
      </c>
      <c r="Z13" s="3">
        <v>1</v>
      </c>
      <c r="AA13" s="37">
        <v>1</v>
      </c>
      <c r="AB13" s="14">
        <v>1</v>
      </c>
      <c r="AC13" s="14">
        <v>1</v>
      </c>
      <c r="AD13" s="1">
        <v>1</v>
      </c>
      <c r="AE13" s="3">
        <v>1</v>
      </c>
    </row>
    <row r="14" spans="1:31" ht="11.25">
      <c r="A14" s="39">
        <v>1000</v>
      </c>
      <c r="B14" s="35">
        <v>0</v>
      </c>
      <c r="C14" s="1">
        <v>1</v>
      </c>
      <c r="D14" s="1">
        <v>1</v>
      </c>
      <c r="E14" s="1">
        <v>1</v>
      </c>
      <c r="F14" s="3">
        <v>1</v>
      </c>
      <c r="G14" s="37">
        <v>1</v>
      </c>
      <c r="H14" s="1">
        <v>1</v>
      </c>
      <c r="I14" s="1">
        <v>1</v>
      </c>
      <c r="J14" s="1">
        <v>1</v>
      </c>
      <c r="K14" s="3">
        <v>1</v>
      </c>
      <c r="L14" s="35">
        <v>0</v>
      </c>
      <c r="M14" s="1">
        <v>0</v>
      </c>
      <c r="N14" s="1">
        <v>1</v>
      </c>
      <c r="O14" s="1">
        <v>1</v>
      </c>
      <c r="P14" s="94">
        <v>0</v>
      </c>
      <c r="Q14" s="35">
        <v>0</v>
      </c>
      <c r="R14" s="1">
        <v>1</v>
      </c>
      <c r="S14" s="1">
        <v>1</v>
      </c>
      <c r="T14" s="1">
        <v>1</v>
      </c>
      <c r="U14" s="94">
        <v>1</v>
      </c>
      <c r="V14" s="85">
        <v>1</v>
      </c>
      <c r="W14" s="1">
        <v>1</v>
      </c>
      <c r="X14" s="1">
        <v>1</v>
      </c>
      <c r="Y14" s="1">
        <v>1</v>
      </c>
      <c r="Z14" s="3">
        <v>1</v>
      </c>
      <c r="AA14" s="2">
        <v>1</v>
      </c>
      <c r="AB14" s="1">
        <v>1</v>
      </c>
      <c r="AC14" s="1">
        <v>1</v>
      </c>
      <c r="AD14" s="1">
        <v>1</v>
      </c>
      <c r="AE14" s="3">
        <v>1</v>
      </c>
    </row>
    <row r="15" spans="1:31" ht="11.25">
      <c r="A15" s="39">
        <v>1200</v>
      </c>
      <c r="B15" s="35">
        <v>0</v>
      </c>
      <c r="C15" s="1">
        <v>1</v>
      </c>
      <c r="D15" s="1">
        <v>1</v>
      </c>
      <c r="E15" s="1">
        <v>1</v>
      </c>
      <c r="F15" s="3">
        <v>1</v>
      </c>
      <c r="G15" s="37">
        <v>1</v>
      </c>
      <c r="H15" s="1">
        <v>1</v>
      </c>
      <c r="I15" s="1">
        <v>1</v>
      </c>
      <c r="J15" s="1">
        <v>1</v>
      </c>
      <c r="K15" s="3">
        <v>1</v>
      </c>
      <c r="L15" s="35">
        <v>0</v>
      </c>
      <c r="M15" s="1">
        <v>0</v>
      </c>
      <c r="N15" s="1">
        <v>1</v>
      </c>
      <c r="O15" s="1">
        <v>1</v>
      </c>
      <c r="P15" s="94">
        <v>0</v>
      </c>
      <c r="Q15" s="35">
        <v>0</v>
      </c>
      <c r="R15" s="1">
        <v>1</v>
      </c>
      <c r="S15" s="1">
        <v>1</v>
      </c>
      <c r="T15" s="1">
        <v>1</v>
      </c>
      <c r="U15" s="94">
        <v>1</v>
      </c>
      <c r="V15" s="85">
        <v>1</v>
      </c>
      <c r="W15" s="1">
        <v>1</v>
      </c>
      <c r="X15" s="1">
        <v>1</v>
      </c>
      <c r="Y15" s="1">
        <v>1</v>
      </c>
      <c r="Z15" s="3">
        <v>1</v>
      </c>
      <c r="AA15" s="2">
        <v>1</v>
      </c>
      <c r="AB15" s="1">
        <v>1</v>
      </c>
      <c r="AC15" s="1">
        <v>1</v>
      </c>
      <c r="AD15" s="1">
        <v>1</v>
      </c>
      <c r="AE15" s="3">
        <v>1</v>
      </c>
    </row>
    <row r="16" spans="1:31" ht="11.25">
      <c r="A16" s="39">
        <v>1400</v>
      </c>
      <c r="B16" s="35">
        <v>0</v>
      </c>
      <c r="C16" s="1">
        <v>1</v>
      </c>
      <c r="D16" s="1">
        <v>1</v>
      </c>
      <c r="E16" s="1">
        <v>1</v>
      </c>
      <c r="F16" s="3">
        <v>1</v>
      </c>
      <c r="G16" s="37">
        <v>1</v>
      </c>
      <c r="H16" s="1">
        <v>1</v>
      </c>
      <c r="I16" s="1">
        <v>1</v>
      </c>
      <c r="J16" s="1">
        <v>1</v>
      </c>
      <c r="K16" s="3">
        <v>1</v>
      </c>
      <c r="L16" s="35">
        <v>0</v>
      </c>
      <c r="M16" s="1">
        <v>0</v>
      </c>
      <c r="N16" s="1">
        <v>1</v>
      </c>
      <c r="O16" s="1">
        <v>1</v>
      </c>
      <c r="P16" s="94">
        <v>0</v>
      </c>
      <c r="Q16" s="35">
        <v>0</v>
      </c>
      <c r="R16" s="1">
        <v>1</v>
      </c>
      <c r="S16" s="1">
        <v>1</v>
      </c>
      <c r="T16" s="1">
        <v>1</v>
      </c>
      <c r="U16" s="94">
        <v>1</v>
      </c>
      <c r="V16" s="85">
        <v>1</v>
      </c>
      <c r="W16" s="1">
        <v>1</v>
      </c>
      <c r="X16" s="1">
        <v>1</v>
      </c>
      <c r="Y16" s="1">
        <v>1</v>
      </c>
      <c r="Z16" s="3">
        <v>1</v>
      </c>
      <c r="AA16" s="2">
        <v>1</v>
      </c>
      <c r="AB16" s="1">
        <v>1</v>
      </c>
      <c r="AC16" s="1">
        <v>1</v>
      </c>
      <c r="AD16" s="1">
        <v>1</v>
      </c>
      <c r="AE16" s="3">
        <v>1</v>
      </c>
    </row>
    <row r="17" spans="1:31" ht="11.25">
      <c r="A17" s="39">
        <v>1600</v>
      </c>
      <c r="B17" s="35">
        <v>0</v>
      </c>
      <c r="C17" s="1">
        <v>1</v>
      </c>
      <c r="D17" s="1">
        <v>1</v>
      </c>
      <c r="E17" s="1">
        <v>1</v>
      </c>
      <c r="F17" s="3">
        <v>1</v>
      </c>
      <c r="G17" s="37">
        <v>1</v>
      </c>
      <c r="H17" s="1">
        <v>1</v>
      </c>
      <c r="I17" s="1">
        <v>1</v>
      </c>
      <c r="J17" s="1">
        <v>1</v>
      </c>
      <c r="K17" s="3">
        <v>1</v>
      </c>
      <c r="L17" s="35">
        <v>0</v>
      </c>
      <c r="M17" s="1">
        <v>0</v>
      </c>
      <c r="N17" s="1">
        <v>1</v>
      </c>
      <c r="O17" s="1">
        <v>1</v>
      </c>
      <c r="P17" s="94">
        <v>0</v>
      </c>
      <c r="Q17" s="35">
        <v>0</v>
      </c>
      <c r="R17" s="1">
        <v>1</v>
      </c>
      <c r="S17" s="1">
        <v>1</v>
      </c>
      <c r="T17" s="1">
        <v>1</v>
      </c>
      <c r="U17" s="94">
        <v>1</v>
      </c>
      <c r="V17" s="85">
        <v>1</v>
      </c>
      <c r="W17" s="1">
        <v>1</v>
      </c>
      <c r="X17" s="1">
        <v>1</v>
      </c>
      <c r="Y17" s="1">
        <v>1</v>
      </c>
      <c r="Z17" s="3">
        <v>1</v>
      </c>
      <c r="AA17" s="2">
        <v>1</v>
      </c>
      <c r="AB17" s="1">
        <v>1</v>
      </c>
      <c r="AC17" s="1">
        <v>1</v>
      </c>
      <c r="AD17" s="1">
        <v>1</v>
      </c>
      <c r="AE17" s="3">
        <v>1</v>
      </c>
    </row>
    <row r="18" spans="1:31" ht="11.25">
      <c r="A18" s="39">
        <v>1800</v>
      </c>
      <c r="B18" s="35">
        <v>0</v>
      </c>
      <c r="C18" s="1">
        <v>1</v>
      </c>
      <c r="D18" s="1">
        <v>1</v>
      </c>
      <c r="E18" s="1">
        <v>1</v>
      </c>
      <c r="F18" s="3">
        <v>1</v>
      </c>
      <c r="G18" s="37">
        <v>1</v>
      </c>
      <c r="H18" s="1">
        <v>1</v>
      </c>
      <c r="I18" s="1">
        <v>1</v>
      </c>
      <c r="J18" s="1">
        <v>1</v>
      </c>
      <c r="K18" s="3">
        <v>1</v>
      </c>
      <c r="L18" s="35">
        <v>0</v>
      </c>
      <c r="M18" s="1">
        <v>0</v>
      </c>
      <c r="N18" s="1">
        <v>1</v>
      </c>
      <c r="O18" s="1">
        <v>1</v>
      </c>
      <c r="P18" s="94">
        <v>0</v>
      </c>
      <c r="Q18" s="35">
        <v>0</v>
      </c>
      <c r="R18" s="1">
        <v>1</v>
      </c>
      <c r="S18" s="1">
        <v>1</v>
      </c>
      <c r="T18" s="1">
        <v>1</v>
      </c>
      <c r="U18" s="94">
        <v>1</v>
      </c>
      <c r="V18" s="85">
        <v>1</v>
      </c>
      <c r="W18" s="1">
        <v>1</v>
      </c>
      <c r="X18" s="1">
        <v>1</v>
      </c>
      <c r="Y18" s="1">
        <v>1</v>
      </c>
      <c r="Z18" s="3">
        <v>1</v>
      </c>
      <c r="AA18" s="2">
        <v>1</v>
      </c>
      <c r="AB18" s="1">
        <v>1</v>
      </c>
      <c r="AC18" s="1">
        <v>1</v>
      </c>
      <c r="AD18" s="1">
        <v>1</v>
      </c>
      <c r="AE18" s="3">
        <v>1</v>
      </c>
    </row>
    <row r="19" spans="1:31" ht="11.25">
      <c r="A19" s="39">
        <v>2000</v>
      </c>
      <c r="B19" s="35">
        <v>0</v>
      </c>
      <c r="C19" s="1">
        <v>1</v>
      </c>
      <c r="D19" s="1">
        <v>1</v>
      </c>
      <c r="E19" s="1">
        <v>1</v>
      </c>
      <c r="F19" s="3">
        <v>1</v>
      </c>
      <c r="G19" s="37">
        <v>1</v>
      </c>
      <c r="H19" s="1">
        <v>1</v>
      </c>
      <c r="I19" s="1">
        <v>1</v>
      </c>
      <c r="J19" s="1">
        <v>1</v>
      </c>
      <c r="K19" s="3">
        <v>1</v>
      </c>
      <c r="L19" s="35">
        <v>0</v>
      </c>
      <c r="M19" s="1">
        <v>0</v>
      </c>
      <c r="N19" s="1">
        <v>1</v>
      </c>
      <c r="O19" s="1">
        <v>1</v>
      </c>
      <c r="P19" s="94">
        <v>0</v>
      </c>
      <c r="Q19" s="35">
        <v>0</v>
      </c>
      <c r="R19" s="1">
        <v>1</v>
      </c>
      <c r="S19" s="1">
        <v>1</v>
      </c>
      <c r="T19" s="1">
        <v>1</v>
      </c>
      <c r="U19" s="94">
        <v>1</v>
      </c>
      <c r="V19" s="85">
        <v>1</v>
      </c>
      <c r="W19" s="1">
        <v>1</v>
      </c>
      <c r="X19" s="1">
        <v>1</v>
      </c>
      <c r="Y19" s="1">
        <v>1</v>
      </c>
      <c r="Z19" s="3">
        <v>1</v>
      </c>
      <c r="AA19" s="2">
        <v>1</v>
      </c>
      <c r="AB19" s="1">
        <v>1</v>
      </c>
      <c r="AC19" s="1">
        <v>1</v>
      </c>
      <c r="AD19" s="1">
        <v>1</v>
      </c>
      <c r="AE19" s="3">
        <v>1</v>
      </c>
    </row>
    <row r="20" spans="1:31" ht="11.25">
      <c r="A20" s="39">
        <v>2200</v>
      </c>
      <c r="B20" s="35">
        <v>0</v>
      </c>
      <c r="C20" s="1">
        <v>1</v>
      </c>
      <c r="D20" s="1">
        <v>1</v>
      </c>
      <c r="E20" s="1">
        <v>1</v>
      </c>
      <c r="F20" s="3">
        <v>1</v>
      </c>
      <c r="G20" s="37">
        <v>1</v>
      </c>
      <c r="H20" s="1">
        <v>1</v>
      </c>
      <c r="I20" s="1">
        <v>1</v>
      </c>
      <c r="J20" s="1">
        <v>1</v>
      </c>
      <c r="K20" s="3">
        <v>1</v>
      </c>
      <c r="L20" s="35">
        <v>0</v>
      </c>
      <c r="M20" s="1">
        <v>0</v>
      </c>
      <c r="N20" s="1">
        <v>1</v>
      </c>
      <c r="O20" s="1">
        <v>1</v>
      </c>
      <c r="P20" s="94">
        <v>0</v>
      </c>
      <c r="Q20" s="35">
        <v>0</v>
      </c>
      <c r="R20" s="1">
        <v>1</v>
      </c>
      <c r="S20" s="1">
        <v>1</v>
      </c>
      <c r="T20" s="1">
        <v>1</v>
      </c>
      <c r="U20" s="94">
        <v>1</v>
      </c>
      <c r="V20" s="85">
        <v>1</v>
      </c>
      <c r="W20" s="1">
        <v>1</v>
      </c>
      <c r="X20" s="1">
        <v>1</v>
      </c>
      <c r="Y20" s="1">
        <v>1</v>
      </c>
      <c r="Z20" s="3">
        <v>1</v>
      </c>
      <c r="AA20" s="2">
        <v>1</v>
      </c>
      <c r="AB20" s="1">
        <v>1</v>
      </c>
      <c r="AC20" s="1">
        <v>1</v>
      </c>
      <c r="AD20" s="1">
        <v>1</v>
      </c>
      <c r="AE20" s="3">
        <v>1</v>
      </c>
    </row>
    <row r="21" spans="1:31" ht="11.25">
      <c r="A21" s="39">
        <v>2400</v>
      </c>
      <c r="B21" s="35">
        <v>0</v>
      </c>
      <c r="C21" s="1">
        <v>1</v>
      </c>
      <c r="D21" s="1">
        <v>1</v>
      </c>
      <c r="E21" s="1">
        <v>1</v>
      </c>
      <c r="F21" s="3">
        <v>1</v>
      </c>
      <c r="G21" s="37">
        <v>1</v>
      </c>
      <c r="H21" s="1">
        <v>1</v>
      </c>
      <c r="I21" s="1">
        <v>1</v>
      </c>
      <c r="J21" s="1">
        <v>1</v>
      </c>
      <c r="K21" s="3">
        <v>1</v>
      </c>
      <c r="L21" s="35">
        <v>0</v>
      </c>
      <c r="M21" s="1">
        <v>0</v>
      </c>
      <c r="N21" s="1">
        <v>1</v>
      </c>
      <c r="O21" s="1">
        <v>1</v>
      </c>
      <c r="P21" s="94">
        <v>0</v>
      </c>
      <c r="Q21" s="35">
        <v>0</v>
      </c>
      <c r="R21" s="1">
        <v>1</v>
      </c>
      <c r="S21" s="1">
        <v>1</v>
      </c>
      <c r="T21" s="1">
        <v>1</v>
      </c>
      <c r="U21" s="94">
        <v>1</v>
      </c>
      <c r="V21" s="85">
        <v>1</v>
      </c>
      <c r="W21" s="1">
        <v>1</v>
      </c>
      <c r="X21" s="1">
        <v>1</v>
      </c>
      <c r="Y21" s="1">
        <v>1</v>
      </c>
      <c r="Z21" s="3">
        <v>1</v>
      </c>
      <c r="AA21" s="2">
        <v>1</v>
      </c>
      <c r="AB21" s="1">
        <v>1</v>
      </c>
      <c r="AC21" s="1">
        <v>1</v>
      </c>
      <c r="AD21" s="1">
        <v>1</v>
      </c>
      <c r="AE21" s="3">
        <v>1</v>
      </c>
    </row>
    <row r="22" spans="1:31" ht="11.25">
      <c r="A22" s="39">
        <v>2600</v>
      </c>
      <c r="B22" s="35">
        <v>0</v>
      </c>
      <c r="C22" s="1">
        <v>1</v>
      </c>
      <c r="D22" s="1">
        <v>1</v>
      </c>
      <c r="E22" s="1">
        <v>1</v>
      </c>
      <c r="F22" s="3">
        <v>1</v>
      </c>
      <c r="G22" s="37">
        <v>1</v>
      </c>
      <c r="H22" s="1">
        <v>1</v>
      </c>
      <c r="I22" s="1">
        <v>1</v>
      </c>
      <c r="J22" s="1">
        <v>1</v>
      </c>
      <c r="K22" s="3">
        <v>1</v>
      </c>
      <c r="L22" s="35">
        <v>0</v>
      </c>
      <c r="M22" s="1">
        <v>0</v>
      </c>
      <c r="N22" s="1">
        <v>1</v>
      </c>
      <c r="O22" s="1">
        <v>1</v>
      </c>
      <c r="P22" s="94">
        <v>0</v>
      </c>
      <c r="Q22" s="35">
        <v>0</v>
      </c>
      <c r="R22" s="1">
        <v>1</v>
      </c>
      <c r="S22" s="1">
        <v>1</v>
      </c>
      <c r="T22" s="1">
        <v>1</v>
      </c>
      <c r="U22" s="94">
        <v>1</v>
      </c>
      <c r="V22" s="85">
        <v>1</v>
      </c>
      <c r="W22" s="1">
        <v>1</v>
      </c>
      <c r="X22" s="1">
        <v>1</v>
      </c>
      <c r="Y22" s="1">
        <v>1</v>
      </c>
      <c r="Z22" s="3">
        <v>1</v>
      </c>
      <c r="AA22" s="2">
        <v>1</v>
      </c>
      <c r="AB22" s="1">
        <v>1</v>
      </c>
      <c r="AC22" s="1">
        <v>1</v>
      </c>
      <c r="AD22" s="1">
        <v>1</v>
      </c>
      <c r="AE22" s="3">
        <v>1</v>
      </c>
    </row>
    <row r="23" spans="1:31" ht="11.25">
      <c r="A23" s="39">
        <v>2800</v>
      </c>
      <c r="B23" s="35">
        <v>0</v>
      </c>
      <c r="C23" s="1">
        <v>1</v>
      </c>
      <c r="D23" s="1">
        <v>1</v>
      </c>
      <c r="E23" s="1">
        <v>1</v>
      </c>
      <c r="F23" s="3">
        <v>1</v>
      </c>
      <c r="G23" s="37">
        <v>1</v>
      </c>
      <c r="H23" s="1">
        <v>1</v>
      </c>
      <c r="I23" s="1">
        <v>1</v>
      </c>
      <c r="J23" s="1">
        <v>1</v>
      </c>
      <c r="K23" s="3">
        <v>1</v>
      </c>
      <c r="L23" s="35">
        <v>0</v>
      </c>
      <c r="M23" s="1">
        <v>0</v>
      </c>
      <c r="N23" s="1">
        <v>1</v>
      </c>
      <c r="O23" s="1">
        <v>1</v>
      </c>
      <c r="P23" s="94">
        <v>0</v>
      </c>
      <c r="Q23" s="35">
        <v>0</v>
      </c>
      <c r="R23" s="1">
        <v>1</v>
      </c>
      <c r="S23" s="1">
        <v>1</v>
      </c>
      <c r="T23" s="1">
        <v>1</v>
      </c>
      <c r="U23" s="94">
        <v>1</v>
      </c>
      <c r="V23" s="85">
        <v>1</v>
      </c>
      <c r="W23" s="1">
        <v>1</v>
      </c>
      <c r="X23" s="1">
        <v>1</v>
      </c>
      <c r="Y23" s="1">
        <v>1</v>
      </c>
      <c r="Z23" s="3">
        <v>1</v>
      </c>
      <c r="AA23" s="2">
        <v>1</v>
      </c>
      <c r="AB23" s="1">
        <v>1</v>
      </c>
      <c r="AC23" s="1">
        <v>1</v>
      </c>
      <c r="AD23" s="1">
        <v>1</v>
      </c>
      <c r="AE23" s="3">
        <v>1</v>
      </c>
    </row>
    <row r="24" spans="1:31" ht="12" thickBot="1">
      <c r="A24" s="40">
        <v>3000</v>
      </c>
      <c r="B24" s="41">
        <v>0</v>
      </c>
      <c r="C24" s="5">
        <v>1</v>
      </c>
      <c r="D24" s="5">
        <v>1</v>
      </c>
      <c r="E24" s="5">
        <v>1</v>
      </c>
      <c r="F24" s="6">
        <v>1</v>
      </c>
      <c r="G24" s="41">
        <v>1</v>
      </c>
      <c r="H24" s="5">
        <v>1</v>
      </c>
      <c r="I24" s="5">
        <v>1</v>
      </c>
      <c r="J24" s="5">
        <v>1</v>
      </c>
      <c r="K24" s="6">
        <v>1</v>
      </c>
      <c r="L24" s="41">
        <v>0</v>
      </c>
      <c r="M24" s="5">
        <v>0</v>
      </c>
      <c r="N24" s="5">
        <v>1</v>
      </c>
      <c r="O24" s="5">
        <v>1</v>
      </c>
      <c r="P24" s="95">
        <v>0</v>
      </c>
      <c r="Q24" s="41">
        <v>0</v>
      </c>
      <c r="R24" s="5">
        <v>1</v>
      </c>
      <c r="S24" s="5">
        <v>1</v>
      </c>
      <c r="T24" s="5">
        <v>1</v>
      </c>
      <c r="U24" s="95">
        <v>1</v>
      </c>
      <c r="V24" s="86">
        <v>1</v>
      </c>
      <c r="W24" s="5">
        <v>1</v>
      </c>
      <c r="X24" s="5">
        <v>1</v>
      </c>
      <c r="Y24" s="5">
        <v>1</v>
      </c>
      <c r="Z24" s="6">
        <v>1</v>
      </c>
      <c r="AA24" s="4">
        <v>1</v>
      </c>
      <c r="AB24" s="5">
        <v>1</v>
      </c>
      <c r="AC24" s="5">
        <v>1</v>
      </c>
      <c r="AD24" s="5">
        <v>1</v>
      </c>
      <c r="AE24" s="6">
        <v>1</v>
      </c>
    </row>
    <row r="25" spans="1:2" ht="11.25">
      <c r="A25" s="9"/>
      <c r="B25" s="9"/>
    </row>
    <row r="26" spans="1:11" ht="12" thickBot="1">
      <c r="A26" s="9" t="s">
        <v>12</v>
      </c>
      <c r="D26" s="9" t="s">
        <v>13</v>
      </c>
      <c r="G26" s="9" t="s">
        <v>14</v>
      </c>
      <c r="H26" s="9"/>
      <c r="J26" s="9" t="s">
        <v>15</v>
      </c>
      <c r="K26" s="9"/>
    </row>
    <row r="27" spans="1:11" ht="12" thickBot="1">
      <c r="A27" s="32">
        <v>1</v>
      </c>
      <c r="B27" s="33" t="str">
        <f>VLOOKUP(A27,A28:B45,2)</f>
        <v>все</v>
      </c>
      <c r="D27" s="32">
        <v>1</v>
      </c>
      <c r="E27" s="33" t="str">
        <f>VLOOKUP(D27,D28:E45,2)</f>
        <v>все</v>
      </c>
      <c r="G27" s="32">
        <v>1</v>
      </c>
      <c r="H27" s="33" t="str">
        <f>VLOOKUP(G27,G28:H33,2)</f>
        <v>все</v>
      </c>
      <c r="J27" s="32">
        <v>1</v>
      </c>
      <c r="K27" s="33" t="str">
        <f>VLOOKUP(J27,J28:K33,2)</f>
        <v>все</v>
      </c>
    </row>
    <row r="28" spans="1:11" ht="11.25">
      <c r="A28" s="13">
        <v>1</v>
      </c>
      <c r="B28" s="13" t="s">
        <v>10</v>
      </c>
      <c r="C28" s="9"/>
      <c r="D28" s="13">
        <v>1</v>
      </c>
      <c r="E28" s="13" t="s">
        <v>10</v>
      </c>
      <c r="G28" s="13">
        <v>1</v>
      </c>
      <c r="H28" s="13" t="s">
        <v>10</v>
      </c>
      <c r="J28" s="13">
        <v>1</v>
      </c>
      <c r="K28" s="13" t="s">
        <v>10</v>
      </c>
    </row>
    <row r="29" spans="1:11" ht="11.25">
      <c r="A29" s="11">
        <v>2</v>
      </c>
      <c r="B29" s="11">
        <v>400</v>
      </c>
      <c r="C29" s="9"/>
      <c r="D29" s="11">
        <v>2</v>
      </c>
      <c r="E29" s="11">
        <v>400</v>
      </c>
      <c r="G29" s="11">
        <v>2</v>
      </c>
      <c r="H29" s="11">
        <v>300</v>
      </c>
      <c r="J29" s="11">
        <v>2</v>
      </c>
      <c r="K29" s="11">
        <v>300</v>
      </c>
    </row>
    <row r="30" spans="1:11" ht="11.25">
      <c r="A30" s="11">
        <v>3</v>
      </c>
      <c r="B30" s="11">
        <v>500</v>
      </c>
      <c r="C30" s="9"/>
      <c r="D30" s="11">
        <v>3</v>
      </c>
      <c r="E30" s="11">
        <v>500</v>
      </c>
      <c r="G30" s="11">
        <v>3</v>
      </c>
      <c r="H30" s="11">
        <v>400</v>
      </c>
      <c r="J30" s="11">
        <v>3</v>
      </c>
      <c r="K30" s="11">
        <v>400</v>
      </c>
    </row>
    <row r="31" spans="1:11" ht="11.25">
      <c r="A31" s="11">
        <v>4</v>
      </c>
      <c r="B31" s="11">
        <v>600</v>
      </c>
      <c r="C31" s="9"/>
      <c r="D31" s="11">
        <v>4</v>
      </c>
      <c r="E31" s="11">
        <v>600</v>
      </c>
      <c r="G31" s="11">
        <v>4</v>
      </c>
      <c r="H31" s="11">
        <v>500</v>
      </c>
      <c r="J31" s="11">
        <v>4</v>
      </c>
      <c r="K31" s="11">
        <v>500</v>
      </c>
    </row>
    <row r="32" spans="1:11" ht="11.25">
      <c r="A32" s="11">
        <v>5</v>
      </c>
      <c r="B32" s="11">
        <v>700</v>
      </c>
      <c r="C32" s="9"/>
      <c r="D32" s="11">
        <v>5</v>
      </c>
      <c r="E32" s="11">
        <v>700</v>
      </c>
      <c r="G32" s="11">
        <v>5</v>
      </c>
      <c r="H32" s="11">
        <v>600</v>
      </c>
      <c r="J32" s="11">
        <v>5</v>
      </c>
      <c r="K32" s="11">
        <v>600</v>
      </c>
    </row>
    <row r="33" spans="1:11" ht="11.25">
      <c r="A33" s="11">
        <v>6</v>
      </c>
      <c r="B33" s="11">
        <v>800</v>
      </c>
      <c r="C33" s="9"/>
      <c r="D33" s="11">
        <v>6</v>
      </c>
      <c r="E33" s="11">
        <v>800</v>
      </c>
      <c r="G33" s="11">
        <v>6</v>
      </c>
      <c r="H33" s="11">
        <v>900</v>
      </c>
      <c r="J33" s="11">
        <v>6</v>
      </c>
      <c r="K33" s="11">
        <v>900</v>
      </c>
    </row>
    <row r="34" spans="1:5" ht="11.25">
      <c r="A34" s="11">
        <v>7</v>
      </c>
      <c r="B34" s="11">
        <v>900</v>
      </c>
      <c r="C34" s="9"/>
      <c r="D34" s="11">
        <v>7</v>
      </c>
      <c r="E34" s="11">
        <v>900</v>
      </c>
    </row>
    <row r="35" spans="1:5" ht="11.25">
      <c r="A35" s="11">
        <v>8</v>
      </c>
      <c r="B35" s="11">
        <v>1000</v>
      </c>
      <c r="C35" s="9"/>
      <c r="D35" s="11">
        <v>8</v>
      </c>
      <c r="E35" s="11">
        <v>1000</v>
      </c>
    </row>
    <row r="36" spans="1:5" ht="11.25">
      <c r="A36" s="11">
        <v>9</v>
      </c>
      <c r="B36" s="11">
        <v>1100</v>
      </c>
      <c r="C36" s="9"/>
      <c r="D36" s="11">
        <v>9</v>
      </c>
      <c r="E36" s="11">
        <v>1100</v>
      </c>
    </row>
    <row r="37" spans="1:5" ht="11.25">
      <c r="A37" s="11">
        <v>10</v>
      </c>
      <c r="B37" s="11">
        <v>1200</v>
      </c>
      <c r="C37" s="9"/>
      <c r="D37" s="11">
        <v>10</v>
      </c>
      <c r="E37" s="11">
        <v>1200</v>
      </c>
    </row>
    <row r="38" spans="1:5" ht="11.25">
      <c r="A38" s="11">
        <v>11</v>
      </c>
      <c r="B38" s="11">
        <v>1400</v>
      </c>
      <c r="C38" s="9"/>
      <c r="D38" s="11">
        <v>11</v>
      </c>
      <c r="E38" s="11">
        <v>1400</v>
      </c>
    </row>
    <row r="39" spans="1:5" ht="11.25">
      <c r="A39" s="11">
        <v>12</v>
      </c>
      <c r="B39" s="11">
        <v>1600</v>
      </c>
      <c r="C39" s="9"/>
      <c r="D39" s="11">
        <v>12</v>
      </c>
      <c r="E39" s="11">
        <v>1600</v>
      </c>
    </row>
    <row r="40" spans="1:5" ht="11.25">
      <c r="A40" s="11">
        <v>13</v>
      </c>
      <c r="B40" s="11">
        <v>1800</v>
      </c>
      <c r="C40" s="9"/>
      <c r="D40" s="11">
        <v>13</v>
      </c>
      <c r="E40" s="11">
        <v>1800</v>
      </c>
    </row>
    <row r="41" spans="1:5" ht="11.25">
      <c r="A41" s="11">
        <v>14</v>
      </c>
      <c r="B41" s="11">
        <v>2000</v>
      </c>
      <c r="C41" s="9"/>
      <c r="D41" s="11">
        <v>14</v>
      </c>
      <c r="E41" s="11">
        <v>2000</v>
      </c>
    </row>
    <row r="42" spans="1:5" ht="11.25">
      <c r="A42" s="11">
        <v>15</v>
      </c>
      <c r="B42" s="11">
        <v>2200</v>
      </c>
      <c r="C42" s="9"/>
      <c r="D42" s="11">
        <v>15</v>
      </c>
      <c r="E42" s="11">
        <v>2200</v>
      </c>
    </row>
    <row r="43" spans="1:5" ht="11.25">
      <c r="A43" s="11">
        <v>16</v>
      </c>
      <c r="B43" s="11">
        <v>2400</v>
      </c>
      <c r="C43" s="9"/>
      <c r="D43" s="11">
        <v>16</v>
      </c>
      <c r="E43" s="11">
        <v>2400</v>
      </c>
    </row>
    <row r="44" spans="1:5" ht="11.25">
      <c r="A44" s="11">
        <v>17</v>
      </c>
      <c r="B44" s="11">
        <v>2600</v>
      </c>
      <c r="C44" s="9"/>
      <c r="D44" s="11">
        <v>17</v>
      </c>
      <c r="E44" s="11">
        <v>2600</v>
      </c>
    </row>
    <row r="45" spans="1:5" ht="11.25">
      <c r="A45" s="12">
        <v>18</v>
      </c>
      <c r="B45" s="11">
        <v>3000</v>
      </c>
      <c r="D45" s="12">
        <v>18</v>
      </c>
      <c r="E45" s="11">
        <v>3000</v>
      </c>
    </row>
    <row r="48" ht="11.25">
      <c r="A48" s="9" t="s">
        <v>22</v>
      </c>
    </row>
    <row r="49" ht="11.25">
      <c r="A49" s="10" t="s">
        <v>24</v>
      </c>
    </row>
    <row r="50" ht="11.25">
      <c r="A50" s="10" t="s">
        <v>23</v>
      </c>
    </row>
    <row r="51" ht="11.25">
      <c r="A51" s="10" t="s">
        <v>28</v>
      </c>
    </row>
  </sheetData>
  <sheetProtection/>
  <mergeCells count="13">
    <mergeCell ref="AA5:AE5"/>
    <mergeCell ref="V5:Z5"/>
    <mergeCell ref="V4:Z4"/>
    <mergeCell ref="AA4:AE4"/>
    <mergeCell ref="G4:K4"/>
    <mergeCell ref="G5:K5"/>
    <mergeCell ref="B5:F5"/>
    <mergeCell ref="L4:P4"/>
    <mergeCell ref="L5:P5"/>
    <mergeCell ref="Q4:U4"/>
    <mergeCell ref="Q5:U5"/>
    <mergeCell ref="A4:A6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v.ivashchenko</cp:lastModifiedBy>
  <cp:lastPrinted>2013-04-12T07:16:36Z</cp:lastPrinted>
  <dcterms:created xsi:type="dcterms:W3CDTF">2006-03-10T10:25:48Z</dcterms:created>
  <dcterms:modified xsi:type="dcterms:W3CDTF">2013-05-07T07:04:59Z</dcterms:modified>
  <cp:category/>
  <cp:version/>
  <cp:contentType/>
  <cp:contentStatus/>
</cp:coreProperties>
</file>